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ário\Desktop\TOMADA DE PREÇOS\"/>
    </mc:Choice>
  </mc:AlternateContent>
  <xr:revisionPtr revIDLastSave="0" documentId="8_{AE37A7B1-A640-4E6F-924F-211FB3E6F1C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Orçamento" sheetId="11" r:id="rId1"/>
    <sheet name="Cronograma" sheetId="15" r:id="rId2"/>
    <sheet name="BDI" sheetId="4" r:id="rId3"/>
  </sheets>
  <externalReferences>
    <externalReference r:id="rId4"/>
    <externalReference r:id="rId5"/>
  </externalReferences>
  <definedNames>
    <definedName name="_xlnm.Print_Area" localSheetId="2">BDI!$B$1:$D$35</definedName>
    <definedName name="_xlnm.Print_Area" localSheetId="1">Cronograma!$A$1:$F$44</definedName>
    <definedName name="_xlnm.Print_Area" localSheetId="0">Orçamento!$B$2:$J$82</definedName>
    <definedName name="TIPOMOBIL">[1]PARÂMETROS!$AO$2:$AO$3</definedName>
    <definedName name="_xlnm.Print_Titles" localSheetId="0">Orçamento!$2:$10</definedName>
    <definedName name="Z_C805ABCB_C498_4728_914F_5555B63F1F45_.wvu.PrintArea" localSheetId="2" hidden="1">BDI!$A$1:$D$25</definedName>
    <definedName name="Z_CA4C552F_4439_43E3_AAD6_2DD652948B12_.wvu.PrintArea" localSheetId="2" hidden="1">BDI!$A$1:$D$25</definedName>
    <definedName name="Z_CA4C552F_4439_43E3_AAD6_2DD652948B12_.wvu.PrintArea" localSheetId="0" hidden="1">Orçamento!$B$2:$J$78</definedName>
    <definedName name="Z_CA4C552F_4439_43E3_AAD6_2DD652948B12_.wvu.PrintTitles" localSheetId="0" hidden="1">Orçamento!$2:$9</definedName>
    <definedName name="Z_F465FAC1_DBCB_4051_A7BD_2F5321081A9C_.wvu.PrintArea" localSheetId="2" hidden="1">BDI!$A$1:$D$25</definedName>
    <definedName name="Z_F465FAC1_DBCB_4051_A7BD_2F5321081A9C_.wvu.PrintArea" localSheetId="0" hidden="1">Orçamento!$B$2:$J$78</definedName>
    <definedName name="Z_F465FAC1_DBCB_4051_A7BD_2F5321081A9C_.wvu.PrintTitles" localSheetId="0" hidden="1">Orçamento!$2:$9</definedName>
    <definedName name="Z_F8A1150C_6308_483A_B604_3961E4AD4212_.wvu.PrintArea" localSheetId="2" hidden="1">BDI!$A$1:$D$25</definedName>
  </definedNames>
  <calcPr calcId="181029"/>
  <customWorkbookViews>
    <customWorkbookView name="Victor Gusmão - Modo de exibição pessoal" guid="{F465FAC1-DBCB-4051-A7BD-2F5321081A9C}" mergeInterval="0" personalView="1" maximized="1" xWindow="365" yWindow="-969" windowWidth="1726" windowHeight="918" activeSheetId="2"/>
    <customWorkbookView name="Graziela Presoto - Modo de exibição pessoal" guid="{CA4C552F-4439-43E3-AAD6-2DD652948B12}" mergeInterval="0" personalView="1" maximized="1" xWindow="-8" yWindow="-8" windowWidth="1382" windowHeight="75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1" l="1"/>
  <c r="J62" i="11" s="1"/>
  <c r="I13" i="11"/>
  <c r="H39" i="11"/>
  <c r="J39" i="11" s="1"/>
  <c r="H38" i="11"/>
  <c r="J38" i="11" s="1"/>
  <c r="H35" i="11"/>
  <c r="J35" i="11" s="1"/>
  <c r="I47" i="11"/>
  <c r="I44" i="11"/>
  <c r="I42" i="11"/>
  <c r="I40" i="11"/>
  <c r="I37" i="11"/>
  <c r="I30" i="11"/>
  <c r="H31" i="11"/>
  <c r="J31" i="11" s="1"/>
  <c r="H32" i="11"/>
  <c r="J32" i="11" s="1"/>
  <c r="I53" i="11"/>
  <c r="I51" i="11"/>
  <c r="I64" i="11"/>
  <c r="I54" i="11"/>
  <c r="I50" i="11"/>
  <c r="H53" i="11"/>
  <c r="H52" i="11"/>
  <c r="H51" i="11"/>
  <c r="I27" i="11"/>
  <c r="I66" i="11"/>
  <c r="I65" i="11"/>
  <c r="H26" i="11"/>
  <c r="H25" i="11"/>
  <c r="H50" i="11"/>
  <c r="H33" i="11"/>
  <c r="H34" i="11"/>
  <c r="H37" i="11"/>
  <c r="H40" i="11"/>
  <c r="H41" i="11"/>
  <c r="J41" i="11" s="1"/>
  <c r="H42" i="11"/>
  <c r="H43" i="11"/>
  <c r="H44" i="11"/>
  <c r="H45" i="11"/>
  <c r="H46" i="11"/>
  <c r="H47" i="11"/>
  <c r="H30" i="11"/>
  <c r="H75" i="11"/>
  <c r="J75" i="11" s="1"/>
  <c r="A30" i="15"/>
  <c r="A26" i="15"/>
  <c r="A22" i="15"/>
  <c r="A18" i="15"/>
  <c r="A14" i="15"/>
  <c r="I43" i="11"/>
  <c r="J30" i="11" l="1"/>
  <c r="J53" i="11"/>
  <c r="J51" i="11"/>
  <c r="J52" i="11"/>
  <c r="J37" i="11"/>
  <c r="J42" i="11"/>
  <c r="J43" i="11"/>
  <c r="J40" i="11"/>
  <c r="J44" i="11"/>
  <c r="I71" i="11" l="1"/>
  <c r="I59" i="11"/>
  <c r="I60" i="11" s="1"/>
  <c r="I61" i="11" s="1"/>
  <c r="I58" i="11"/>
  <c r="I46" i="11"/>
  <c r="I21" i="11"/>
  <c r="I20" i="11"/>
  <c r="I19" i="11"/>
  <c r="I18" i="11"/>
  <c r="I17" i="11"/>
  <c r="H73" i="11"/>
  <c r="J73" i="11" s="1"/>
  <c r="H72" i="11"/>
  <c r="J72" i="11" s="1"/>
  <c r="J45" i="11"/>
  <c r="I22" i="11" l="1"/>
  <c r="J47" i="11"/>
  <c r="J46" i="11"/>
  <c r="J26" i="11"/>
  <c r="J50" i="11"/>
  <c r="J25" i="11"/>
  <c r="J33" i="11"/>
  <c r="J34" i="11"/>
  <c r="J29" i="11" l="1"/>
  <c r="H27" i="11"/>
  <c r="J27" i="11" s="1"/>
  <c r="J24" i="11" l="1"/>
  <c r="D20" i="15"/>
  <c r="C16" i="15" l="1"/>
  <c r="F14" i="15" s="1"/>
  <c r="E20" i="15"/>
  <c r="F18" i="15" s="1"/>
  <c r="D20" i="4"/>
  <c r="D15" i="4" l="1"/>
  <c r="D21" i="4" l="1"/>
  <c r="D9" i="4"/>
  <c r="H54" i="11" l="1"/>
  <c r="J54" i="11" s="1"/>
  <c r="H59" i="11"/>
  <c r="J59" i="11" s="1"/>
  <c r="H60" i="11"/>
  <c r="J60" i="11" s="1"/>
  <c r="H71" i="11"/>
  <c r="J71" i="11" s="1"/>
  <c r="H61" i="11"/>
  <c r="J61" i="11" s="1"/>
  <c r="H66" i="11"/>
  <c r="J66" i="11" s="1"/>
  <c r="H58" i="11"/>
  <c r="J58" i="11" s="1"/>
  <c r="H65" i="11"/>
  <c r="J65" i="11" s="1"/>
  <c r="H64" i="11"/>
  <c r="J64" i="11" s="1"/>
  <c r="H16" i="11"/>
  <c r="J16" i="11" s="1"/>
  <c r="H70" i="11"/>
  <c r="J70" i="11" s="1"/>
  <c r="H19" i="11"/>
  <c r="J19" i="11" s="1"/>
  <c r="H20" i="11"/>
  <c r="J20" i="11" s="1"/>
  <c r="H17" i="11"/>
  <c r="J17" i="11" s="1"/>
  <c r="H18" i="11"/>
  <c r="J18" i="11" s="1"/>
  <c r="H14" i="11"/>
  <c r="J14" i="11" s="1"/>
  <c r="H21" i="11"/>
  <c r="J21" i="11" s="1"/>
  <c r="H22" i="11"/>
  <c r="J22" i="11" s="1"/>
  <c r="H13" i="11"/>
  <c r="J13" i="11" s="1"/>
  <c r="H74" i="11"/>
  <c r="J74" i="11" s="1"/>
  <c r="J68" i="11" l="1"/>
  <c r="J56" i="11"/>
  <c r="D28" i="15" s="1"/>
  <c r="F26" i="15" s="1"/>
  <c r="J49" i="11"/>
  <c r="J12" i="11"/>
  <c r="E32" i="15" l="1"/>
  <c r="F30" i="15" s="1"/>
  <c r="J77" i="11"/>
  <c r="E24" i="15"/>
  <c r="F22" i="15" s="1"/>
  <c r="D34" i="15"/>
  <c r="C12" i="15"/>
  <c r="C34" i="15" s="1"/>
  <c r="F10" i="15"/>
  <c r="E34" i="15" l="1"/>
  <c r="F34" i="15"/>
</calcChain>
</file>

<file path=xl/sharedStrings.xml><?xml version="1.0" encoding="utf-8"?>
<sst xmlns="http://schemas.openxmlformats.org/spreadsheetml/2006/main" count="310" uniqueCount="202">
  <si>
    <t>ITEM</t>
  </si>
  <si>
    <t>DESCRIÇÃO DOS SERVIÇOS</t>
  </si>
  <si>
    <t>UNID.</t>
  </si>
  <si>
    <t>m²</t>
  </si>
  <si>
    <t>m³</t>
  </si>
  <si>
    <t>m</t>
  </si>
  <si>
    <t>TOTAL</t>
  </si>
  <si>
    <t>SINAPI</t>
  </si>
  <si>
    <t>CUSTO UNITÁRIO</t>
  </si>
  <si>
    <t>CÓDIGO</t>
  </si>
  <si>
    <t>BASE</t>
  </si>
  <si>
    <t>FICHA DE COMPOSIÇÃO DE BDI</t>
  </si>
  <si>
    <t>GRUPO A</t>
  </si>
  <si>
    <t>L</t>
  </si>
  <si>
    <t>LUCRO</t>
  </si>
  <si>
    <t>GRUPO B</t>
  </si>
  <si>
    <t>AC</t>
  </si>
  <si>
    <t>ADMINISTRAÇÃO CENTRAL</t>
  </si>
  <si>
    <t>DF</t>
  </si>
  <si>
    <t>DESPESAS FINANCEIRAS</t>
  </si>
  <si>
    <t>GRUPO C</t>
  </si>
  <si>
    <t>T</t>
  </si>
  <si>
    <t>PIS</t>
  </si>
  <si>
    <t>COFINS</t>
  </si>
  <si>
    <t>ISS</t>
  </si>
  <si>
    <t>TOTAL TRIBUTOS</t>
  </si>
  <si>
    <t>BDI</t>
  </si>
  <si>
    <t>FÓRMULA UTILIZADA:</t>
  </si>
  <si>
    <t>QUANTIDADE</t>
  </si>
  <si>
    <t>SUBTOTAL</t>
  </si>
  <si>
    <t>S + G</t>
  </si>
  <si>
    <t>R</t>
  </si>
  <si>
    <t>RISCO</t>
  </si>
  <si>
    <t>SEGUROS E GARANTIAS</t>
  </si>
  <si>
    <t>1.1</t>
  </si>
  <si>
    <t>1.3</t>
  </si>
  <si>
    <t>1.4</t>
  </si>
  <si>
    <t>1.5</t>
  </si>
  <si>
    <t>2.1</t>
  </si>
  <si>
    <t>2.2</t>
  </si>
  <si>
    <t>SERVIÇOS PRELIMINARES</t>
  </si>
  <si>
    <t>1.0</t>
  </si>
  <si>
    <t>2.0</t>
  </si>
  <si>
    <t>2.3</t>
  </si>
  <si>
    <t>PLANILHA ORÇAMENTÁRIA</t>
  </si>
  <si>
    <t>3.0</t>
  </si>
  <si>
    <t>3.1</t>
  </si>
  <si>
    <t>3.2</t>
  </si>
  <si>
    <t>3.3</t>
  </si>
  <si>
    <t>4.0</t>
  </si>
  <si>
    <t>4.1</t>
  </si>
  <si>
    <t>4.2</t>
  </si>
  <si>
    <t>5.0</t>
  </si>
  <si>
    <t xml:space="preserve">SERVIÇOS COMPLEMENTARES </t>
  </si>
  <si>
    <t>PAISAGISMO</t>
  </si>
  <si>
    <t>Kg</t>
  </si>
  <si>
    <t>02.08.020</t>
  </si>
  <si>
    <t>1.6</t>
  </si>
  <si>
    <t>1.7</t>
  </si>
  <si>
    <t>1.8</t>
  </si>
  <si>
    <t>1.9</t>
  </si>
  <si>
    <t>3.4</t>
  </si>
  <si>
    <t>5.1</t>
  </si>
  <si>
    <t>5.2</t>
  </si>
  <si>
    <t>5.3</t>
  </si>
  <si>
    <t xml:space="preserve">DEMOLIÇÕES E REMOÇÕES </t>
  </si>
  <si>
    <t>PLACA DE IDENTIFICAÇÃO PARA OBRA</t>
  </si>
  <si>
    <t>5.5</t>
  </si>
  <si>
    <t>FORNECIMENTO E MONTAGEM DE ESTRUTURA EM AÇO ASTM-A36, SEM PINTURA</t>
  </si>
  <si>
    <t>15.03.030</t>
  </si>
  <si>
    <t>03.01.020</t>
  </si>
  <si>
    <t>DEMOLIÇÃO MANUAL DE CONCRETO SIMPLES</t>
  </si>
  <si>
    <t>5.4</t>
  </si>
  <si>
    <t>CRONOGRAMA FÍSICO FINANCEIRO</t>
  </si>
  <si>
    <t xml:space="preserve">                                            MÊS                                                                                                                                                                                                                                                                                                                                                                                                           SERVIÇOS</t>
  </si>
  <si>
    <r>
      <t xml:space="preserve">MÊS 1                 </t>
    </r>
    <r>
      <rPr>
        <sz val="10"/>
        <rFont val="Arial"/>
        <family val="2"/>
      </rPr>
      <t>30 DIAS</t>
    </r>
  </si>
  <si>
    <r>
      <t>MÊS 2</t>
    </r>
    <r>
      <rPr>
        <sz val="10"/>
        <rFont val="Arial"/>
        <family val="2"/>
      </rPr>
      <t xml:space="preserve">              60 DIAS</t>
    </r>
  </si>
  <si>
    <r>
      <t xml:space="preserve">MÊS 3              </t>
    </r>
    <r>
      <rPr>
        <sz val="10"/>
        <rFont val="Arial"/>
        <family val="2"/>
      </rPr>
      <t>90 DIAS</t>
    </r>
  </si>
  <si>
    <t>CREA: 06081815307</t>
  </si>
  <si>
    <t>CDHU</t>
  </si>
  <si>
    <t>LOCAÇÃO DE CONTAINER TIPO DEPÓSITO - ÁREA MÍNIMA DE 13,80 M²</t>
  </si>
  <si>
    <t>unidmes</t>
  </si>
  <si>
    <t>PREFEITURA MUNICIPAL DE LAVRINHAS</t>
  </si>
  <si>
    <r>
      <t xml:space="preserve">LOCAL: </t>
    </r>
    <r>
      <rPr>
        <sz val="11"/>
        <color rgb="FF000000"/>
        <rFont val="Calibri"/>
        <family val="2"/>
      </rPr>
      <t>Avenida Prefeito Joaquim Novaes - Lavrinhas/SP</t>
    </r>
  </si>
  <si>
    <t xml:space="preserve">                     OBJETO:                                      Reforma - Calçada da Av. Prefeito Joaquim Novaes</t>
  </si>
  <si>
    <r>
      <t xml:space="preserve">OBRA: </t>
    </r>
    <r>
      <rPr>
        <sz val="11"/>
        <color rgb="FF000000"/>
        <rFont val="Calibri"/>
        <family val="2"/>
      </rPr>
      <t xml:space="preserve">PROJETO DE REFORMA DE CALÇAMENTO </t>
    </r>
  </si>
  <si>
    <t>02.09.040</t>
  </si>
  <si>
    <t>LIMPEZA MECANIZADA DO TERRENO, INCLUSIVE TRONCOS ATÉ 15 CM DE DIÂMETRO, COM CAMINHÃO À DISPOSIÇÃO DENTRO E FORA DA OBRA, COM TRANSPORTE NO RAIO DE ATÉ 1 KM</t>
  </si>
  <si>
    <t>RETALUDAMENTO</t>
  </si>
  <si>
    <t>RETIRADA DE PEÇAS LINEARES EM MADEIRA COM SEÇÃO ATÉ 60 CM²</t>
  </si>
  <si>
    <t>04.02.020</t>
  </si>
  <si>
    <t>DESMONTE (LEVANTAMENTO) MECANIZADO DE PAVIMENTO EM PARALELEPÍPEDO OU LAJOTA DE CONCRETO, INCLUSIVE CARREGAMENTO, TRANSPORTE ATÉ 1 QUILÔMETRO E DESCARREGAMENTO</t>
  </si>
  <si>
    <t>REMOÇÃO DE TELHAS, DE FIBROCIMENTO, METÁLICA E CERÂMICA, DE FORMA MANUAL, SEM REAPROVEITAMENTO. AF_12/2017</t>
  </si>
  <si>
    <t>DEMOLIÇÃO DE ALVENARIA DE BLOCO FURADO, DE FORMA MANUAL, SEM REAPROVEITAMENTO. AF_12/2017</t>
  </si>
  <si>
    <t>REMOÇÃO DE TRAMA DE MADEIRA PARA COBERTURA, DE FORMA MANUAL, SEM REAPROVEITAMENTO. AF_12/2017</t>
  </si>
  <si>
    <t>CARGA, MANOBRA E DESCARGA DE ENTULHO EM CAMINHÃO BASCULANTE 10 M³ - CARGA COM ESCAVADEIRA HIDRÁULICA (CAÇAMBA DE 0,80 M³ / 111 HP) E DESCARGA LIVRE (UNIDADE: M3). AF_07/2020</t>
  </si>
  <si>
    <t>54.01.400</t>
  </si>
  <si>
    <t>PASSEIO</t>
  </si>
  <si>
    <t>ESCAVAÇÃO VERTICAL A CÉU ABERTO, EM OBRAS DE INFRAESTRUTURA, INCLUINDO CARGA, DESCARGA E TRANSPORTE, EM SOLO DE 1ª CATEGORIA COM ESCAVADEIRA HIDRÁULICA (CAÇAMBA: 0,8 M³ / 111 HP), FROTA DE 3 CAMINHÕES BASCULANTES DE 14 M³, DMT ATÉ 1 KM E VELOCIDADE MÉDIA14KM/H. AF_05/2020</t>
  </si>
  <si>
    <t>ABERTURA DE CAIXA ATÉ 25 CM, INCLUI ESCAVAÇÃO, COMPACTAÇÃO, TRANSPORTE E PREPARO DO SUB-LEITO</t>
  </si>
  <si>
    <t>PLANTIO DE GRAMA EM PLACAS. AF_05/2018</t>
  </si>
  <si>
    <t>02.02.150</t>
  </si>
  <si>
    <t>03.06.050</t>
  </si>
  <si>
    <t>GUIA (MEIO-FIO) E SARJETA CONJUGADOS DE CONCRETO, MOLDADA IN LOCO EM TRECHO RETO COM EXTRUSORA, 45 CM BASE (15 CM BASE DA GUIA + 30 CM BASE DA SARJETA) X 22 CM ALTURA. AF_06/2016</t>
  </si>
  <si>
    <t>GUIA (MEIO-FIO) E SARJETA CONJUGADOS DE CONCRETO, MOLDADA IN LOCO EM TRECHO CURVO COM EXTRUSORA, 45 CM BASE (15 CM BASE DA GUIA + 30 CM BASE DA SARJETA) X 22 CM ALTURA. AF_06/2016</t>
  </si>
  <si>
    <t>POSTE DECORATIVO PARA JARDIM EM AÇO TUBULAR, H = *2,5* M, SEM LUMINÁRIA - FORNECIMENTO E INSTALAÇÃO. AF_11/2019</t>
  </si>
  <si>
    <t>un</t>
  </si>
  <si>
    <t>41.05.720</t>
  </si>
  <si>
    <t>LÂMPADA DE VAPOR METÁLICO TUBULAR, BASE G12 DE 150 W</t>
  </si>
  <si>
    <t>35.04.130</t>
  </si>
  <si>
    <t>BANCO DE MADEIRA SOBRE ALVENARIA</t>
  </si>
  <si>
    <t>19.03.090</t>
  </si>
  <si>
    <t>REVESTIMENTO EM PEDRA MIRACEMA</t>
  </si>
  <si>
    <t>PLANTIO DE ARBUSTO OU CERCA VIVA. AF_05/2018</t>
  </si>
  <si>
    <t>PONTO DE ÔNIBUS</t>
  </si>
  <si>
    <t>RAMPA DE ACESSO - RESIDÊNCIA</t>
  </si>
  <si>
    <t>07.01.060</t>
  </si>
  <si>
    <t>ESCAVAÇÃO E CARGA MECANIZADA EM SOLO DE 2ª CATEGORIA, EM CAMPO ABERTO</t>
  </si>
  <si>
    <t>RAMPA DE ACESSO</t>
  </si>
  <si>
    <t>COMPACTAÇÃO MECÂNICA DE SOLO PARA EXECUÇÃO DE RADIER, PISO DE CONCRETO OU LAJE SOBRE SOLO, COM COMPACTADOR DE SOLOS A PERCUSSÃO. AF_09/2021</t>
  </si>
  <si>
    <t>SNAPI</t>
  </si>
  <si>
    <t>PISO EM CONCRETO 20 MPA PREPARO MECÂNICO, ESPESSURA 7CM. AF_09/2020</t>
  </si>
  <si>
    <t>ARMAÇÃO PARA EXECUÇÃO DE RADIER, PISO DE CONCRETO OU LAJE SOBRE SOLO, COM USO DE TELA Q-92. AF_09/2021</t>
  </si>
  <si>
    <t>ALVENARIA ESTRUTURAL</t>
  </si>
  <si>
    <t>ESTACA BROCA DE CONCRETO, DIÂMETRO DE 20CM, ESCAVAÇÃO MANUAL COM TRADO CONCHA, COM ARMADURA DE ARRANQUE. AF_05/2020</t>
  </si>
  <si>
    <t>14.11.221</t>
  </si>
  <si>
    <t xml:space="preserve">ALVENARIA DE BLOCO DE CONCRETO ESTRUTURAL 14 X 19 X 39 CM - CLASSE B </t>
  </si>
  <si>
    <t>GRAUTE FGK=25 MPA; TRAÇO 1:0,02:1,3:1,6 (EM MASSA SECA DE CIMENTO/ CAL / AREIA GROSSA/ BRITA 0) - PREPARO MECÂNICO COM BETONEIRA 400 L. AF_09/2021</t>
  </si>
  <si>
    <t>4.3</t>
  </si>
  <si>
    <t>4.4</t>
  </si>
  <si>
    <t>5.6</t>
  </si>
  <si>
    <t>5.7</t>
  </si>
  <si>
    <t>6.0</t>
  </si>
  <si>
    <t>6.1</t>
  </si>
  <si>
    <t>6.2</t>
  </si>
  <si>
    <t>6.3</t>
  </si>
  <si>
    <t>6.4</t>
  </si>
  <si>
    <t>6.5</t>
  </si>
  <si>
    <t>11.18.020</t>
  </si>
  <si>
    <t>LASTRO DE AREIA</t>
  </si>
  <si>
    <t>CABO DE COBRE FLEXÍVEL ISOLADO, 10 MM², ANTI-CHAMA 450/750 V, PARA DIS 
TRIBUIÇÃO - FORNECIMENTO E INSTALAÇÃO. AF_12/2015</t>
  </si>
  <si>
    <t>CONCRETO FCK = 25MPA, TRAÇO 1:2,3:2,7 (EM MASSA SECA DE CIMENTO/ AREIA MÉDIA/ BRITA 1) - PREPARO MECÂNICO COM BETONEIRA 400 L. AF_05/2021</t>
  </si>
  <si>
    <t xml:space="preserve">REATERRO MANUAL DE VALAS COM COMPACTAÇÃO MECANIZADA. AF_04/2016 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</si>
  <si>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</si>
  <si>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</si>
  <si>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</si>
  <si>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</si>
  <si>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</si>
  <si>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</si>
  <si>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</si>
  <si>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</si>
  <si>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</si>
  <si>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06.01.020</t>
  </si>
  <si>
    <t>ESCAVAÇÃO MANUAL  EM SOLO DE 1ª E 2ª CATEGORA EM VALA OU CAVA ATÉ 1,5 M</t>
  </si>
  <si>
    <t xml:space="preserve">PREÇO UNITÁRIO </t>
  </si>
  <si>
    <t xml:space="preserve">OBRAS DE REFORMA DE CALÇAMENTO </t>
  </si>
  <si>
    <t xml:space="preserve">ELÉTRICA </t>
  </si>
  <si>
    <t>ALVENARIA DE VEDAÇÃO DE BLOCOS CERÂMICOS FURADOS NA VERTICAL DE 14X19X 39 CM (ESPESSURA 14 CM) E ARGAMASSA DE ASSENTAMENTO COM PREPARO EM BETONEIRA. AF_12/2021</t>
  </si>
  <si>
    <t>35.20.050</t>
  </si>
  <si>
    <t>CONJUNTO DE 4 LIXEIRAS PARA COLETA SELETIVA, COM TAMBA BASCULANTE, CAPACIDADE 50 LITROS</t>
  </si>
  <si>
    <t>6.6</t>
  </si>
  <si>
    <t>1.2</t>
  </si>
  <si>
    <t>15.20.020</t>
  </si>
  <si>
    <t>FORNECIMENTO DE PEÇAS DIVERSAS PARA ESTRUTURA EM MADEIRA</t>
  </si>
  <si>
    <t>PINTURA VERNIZ (INCOLOR) ALQUÍDICO EM MADEIRA, USO INTERNO E EXTERNO,2 DEMÃOS. AF_01/2021</t>
  </si>
  <si>
    <t>4.5</t>
  </si>
  <si>
    <t>27.02.050</t>
  </si>
  <si>
    <t>CHAPA EM POLICARBONATO COMPACTA, CRISTAL, ESPESSURA DE 10 MM</t>
  </si>
  <si>
    <t>CAIXA ENTERRADA ELÉTRICA RETANGULAR, EM CONCRETO PRÉ-MOLDADO, FUNDO COM BRITA, DIMENSÕES INTERNAS: 0,3X0,3X0,3 M. AF_12/2020</t>
  </si>
  <si>
    <t>54.04.340</t>
  </si>
  <si>
    <t>PAVIMENTAÇÃO EM LAJOTA DE CONCRETO 35 Mpa, ESPESSURA 6CM, COR NATURAL, TIPOS: RAQUETES, RETANGULAR, SEXTAVADO E  16 FACES, COM REJUNTE EM AREIA</t>
  </si>
  <si>
    <t>54.04.342</t>
  </si>
  <si>
    <t>PAVIMENTAÇÃO EM LAJOTA DE CONCRETO 35 Mpa, ESPESSURA 6CM, COLORIDO, TIPOS: RAQUETES, RETANGULAR, SEXTAVADO E  16 FACES, COM REJUNTE EM AREIA</t>
  </si>
  <si>
    <t>3.14</t>
  </si>
  <si>
    <t>GUIA (MEIO-FIO) CONCRETO, MOLDADA IN LOCO EM TRECHO RETO COM EXTRUSORA, 13 CM BASE X 22 CM ALTURA. AF_06/2016</t>
  </si>
  <si>
    <t>3.15</t>
  </si>
  <si>
    <t>68.01.600</t>
  </si>
  <si>
    <t>POSTE DE CONCRETO CIRCULAR, 200 KG, H=7,00M</t>
  </si>
  <si>
    <t>36.03.010</t>
  </si>
  <si>
    <t xml:space="preserve">CAIXA DE MEDIÇÃO TIPO II (300 X 560 X 200) MM, PADRÃO CONCESSIONÁRIAS </t>
  </si>
  <si>
    <t>3.16</t>
  </si>
  <si>
    <t>3.17</t>
  </si>
  <si>
    <t>ELETRODUTO FLEXÍVEL CORRUGADO, PEAD, 3" - FORNECIMENTO E INSTALAÇÃO. AF_04/2016</t>
  </si>
  <si>
    <t>5.8</t>
  </si>
  <si>
    <t>GUARDA-CORPO DE AÇO GALVANIZADO DE 1,10M DE ALTURA, MONTANTES TUBULARES DE 1.1/2 ESPAÇADOS DE 1,20M, TRAVESSA SUPERIOR DE 2, GRADIL FORMADO POR BARRAS CHATAS EM FERRO DE 32X4,8MM, FIXADO COM CHUMBADOR MECÂNICO. AF_04/2019_P</t>
  </si>
  <si>
    <r>
      <rPr>
        <b/>
        <sz val="11"/>
        <color rgb="FF000000"/>
        <rFont val="Calibri"/>
        <family val="2"/>
      </rPr>
      <t>BASE SINAPI:</t>
    </r>
    <r>
      <rPr>
        <sz val="11"/>
        <color rgb="FF000000"/>
        <rFont val="Calibri"/>
        <family val="2"/>
      </rPr>
      <t xml:space="preserve"> 09/2022 -  COM DESONERAÇÃO</t>
    </r>
  </si>
  <si>
    <r>
      <rPr>
        <b/>
        <sz val="11"/>
        <color rgb="FF000000"/>
        <rFont val="Calibri"/>
        <family val="2"/>
      </rPr>
      <t>BASE CDHU Nº:</t>
    </r>
    <r>
      <rPr>
        <sz val="11"/>
        <color rgb="FF000000"/>
        <rFont val="Calibri"/>
        <family val="2"/>
      </rPr>
      <t xml:space="preserve"> 187 - COM DESONERAÇÃO </t>
    </r>
  </si>
  <si>
    <t>Responsável Técnico pelo Projeto</t>
  </si>
  <si>
    <t>José Augusto Pinelli</t>
  </si>
  <si>
    <t>José Benedito da Silva</t>
  </si>
  <si>
    <t>Prefeito Municipal</t>
  </si>
  <si>
    <t>Responsável Técnico pela Fiscalização</t>
  </si>
  <si>
    <t>Joyce Leonel da Silva</t>
  </si>
  <si>
    <t>CREA: 5069766460</t>
  </si>
  <si>
    <t>José Benedito da Silva
Prefeito Municipal</t>
  </si>
  <si>
    <t>José Augusto Pirelli</t>
  </si>
  <si>
    <t xml:space="preserve">                                                     CREA: 06081815307</t>
  </si>
  <si>
    <t xml:space="preserve">                                                 Joyce Leonel da Silva</t>
  </si>
  <si>
    <t xml:space="preserve">                                                   CREA: 5069766460</t>
  </si>
  <si>
    <t xml:space="preserve">                                               José Benedito da Silva</t>
  </si>
  <si>
    <t xml:space="preserve">                                                 Prefeito Municipal</t>
  </si>
  <si>
    <r>
      <rPr>
        <b/>
        <sz val="11"/>
        <color rgb="FF000000"/>
        <rFont val="Calibri"/>
        <family val="2"/>
      </rPr>
      <t>BASE CDHU Nº:</t>
    </r>
    <r>
      <rPr>
        <sz val="11"/>
        <color rgb="FF000000"/>
        <rFont val="Calibri"/>
        <family val="2"/>
      </rPr>
      <t xml:space="preserve"> 187- COM DESONERAÇÃO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</si>
</sst>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&quot;R$&quot;\ #,##0.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1"/>
      <name val="Calibri"/>
      <family val="2"/>
      <scheme val="minor"/>
    </font>
    <font>
      <b/>
      <sz val="24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charset val="204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20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</font>
    <font>
      <sz val="10"/>
      <color indexed="8"/>
      <name val="Arial"/>
      <family val="2"/>
    </font>
    <font>
      <u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</borders>
  <cellStyleXfs count="3005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4" fillId="0" borderId="1"/>
    <xf numFmtId="9" fontId="24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3" fillId="0" borderId="1"/>
    <xf numFmtId="9" fontId="23" fillId="0" borderId="1" applyFont="0" applyFill="0" applyBorder="0" applyAlignment="0" applyProtection="0"/>
    <xf numFmtId="0" fontId="27" fillId="0" borderId="1"/>
    <xf numFmtId="0" fontId="27" fillId="0" borderId="1"/>
    <xf numFmtId="0" fontId="22" fillId="0" borderId="1"/>
    <xf numFmtId="43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0" fontId="20" fillId="0" borderId="1"/>
    <xf numFmtId="0" fontId="19" fillId="0" borderId="1"/>
    <xf numFmtId="0" fontId="18" fillId="0" borderId="1"/>
    <xf numFmtId="43" fontId="27" fillId="0" borderId="1" applyFont="0" applyFill="0" applyBorder="0" applyAlignment="0" applyProtection="0"/>
    <xf numFmtId="0" fontId="27" fillId="0" borderId="1"/>
    <xf numFmtId="0" fontId="17" fillId="0" borderId="1"/>
    <xf numFmtId="0" fontId="27" fillId="0" borderId="1"/>
    <xf numFmtId="43" fontId="27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6" fillId="0" borderId="1"/>
    <xf numFmtId="9" fontId="16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6" fillId="0" borderId="1"/>
    <xf numFmtId="9" fontId="16" fillId="0" borderId="1" applyFont="0" applyFill="0" applyBorder="0" applyAlignment="0" applyProtection="0"/>
    <xf numFmtId="0" fontId="16" fillId="0" borderId="1"/>
    <xf numFmtId="43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0" borderId="1"/>
    <xf numFmtId="0" fontId="16" fillId="0" borderId="1"/>
    <xf numFmtId="0" fontId="16" fillId="0" borderId="1"/>
    <xf numFmtId="43" fontId="27" fillId="0" borderId="1" applyFont="0" applyFill="0" applyBorder="0" applyAlignment="0" applyProtection="0"/>
    <xf numFmtId="0" fontId="27" fillId="0" borderId="1"/>
    <xf numFmtId="0" fontId="16" fillId="0" borderId="1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6" fillId="0" borderId="1"/>
    <xf numFmtId="9" fontId="16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6" fillId="0" borderId="1"/>
    <xf numFmtId="9" fontId="16" fillId="0" borderId="1" applyFont="0" applyFill="0" applyBorder="0" applyAlignment="0" applyProtection="0"/>
    <xf numFmtId="0" fontId="16" fillId="0" borderId="1"/>
    <xf numFmtId="43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0" borderId="1"/>
    <xf numFmtId="0" fontId="16" fillId="0" borderId="1"/>
    <xf numFmtId="0" fontId="16" fillId="0" borderId="1"/>
    <xf numFmtId="43" fontId="27" fillId="0" borderId="1" applyFont="0" applyFill="0" applyBorder="0" applyAlignment="0" applyProtection="0"/>
    <xf numFmtId="0" fontId="16" fillId="0" borderId="1"/>
    <xf numFmtId="43" fontId="27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0" fontId="27" fillId="0" borderId="1"/>
    <xf numFmtId="0" fontId="15" fillId="0" borderId="1"/>
    <xf numFmtId="43" fontId="15" fillId="0" borderId="1" applyFont="0" applyFill="0" applyBorder="0" applyAlignment="0" applyProtection="0"/>
    <xf numFmtId="44" fontId="15" fillId="0" borderId="1" applyFont="0" applyFill="0" applyBorder="0" applyAlignment="0" applyProtection="0"/>
    <xf numFmtId="0" fontId="15" fillId="0" borderId="1"/>
    <xf numFmtId="0" fontId="15" fillId="0" borderId="1"/>
    <xf numFmtId="0" fontId="15" fillId="0" borderId="1"/>
    <xf numFmtId="43" fontId="27" fillId="0" borderId="1" applyFont="0" applyFill="0" applyBorder="0" applyAlignment="0" applyProtection="0"/>
    <xf numFmtId="0" fontId="15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0" fontId="15" fillId="0" borderId="1"/>
    <xf numFmtId="43" fontId="15" fillId="0" borderId="1" applyFont="0" applyFill="0" applyBorder="0" applyAlignment="0" applyProtection="0"/>
    <xf numFmtId="44" fontId="15" fillId="0" borderId="1" applyFont="0" applyFill="0" applyBorder="0" applyAlignment="0" applyProtection="0"/>
    <xf numFmtId="0" fontId="15" fillId="0" borderId="1"/>
    <xf numFmtId="0" fontId="15" fillId="0" borderId="1"/>
    <xf numFmtId="0" fontId="15" fillId="0" borderId="1"/>
    <xf numFmtId="43" fontId="27" fillId="0" borderId="1" applyFont="0" applyFill="0" applyBorder="0" applyAlignment="0" applyProtection="0"/>
    <xf numFmtId="0" fontId="15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0" fontId="15" fillId="0" borderId="1"/>
    <xf numFmtId="43" fontId="15" fillId="0" borderId="1" applyFont="0" applyFill="0" applyBorder="0" applyAlignment="0" applyProtection="0"/>
    <xf numFmtId="44" fontId="15" fillId="0" borderId="1" applyFont="0" applyFill="0" applyBorder="0" applyAlignment="0" applyProtection="0"/>
    <xf numFmtId="0" fontId="15" fillId="0" borderId="1"/>
    <xf numFmtId="0" fontId="15" fillId="0" borderId="1"/>
    <xf numFmtId="0" fontId="15" fillId="0" borderId="1"/>
    <xf numFmtId="43" fontId="27" fillId="0" borderId="1" applyFont="0" applyFill="0" applyBorder="0" applyAlignment="0" applyProtection="0"/>
    <xf numFmtId="0" fontId="15" fillId="0" borderId="1"/>
    <xf numFmtId="43" fontId="27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4" fillId="0" borderId="1"/>
    <xf numFmtId="9" fontId="14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4" fillId="0" borderId="1"/>
    <xf numFmtId="9" fontId="14" fillId="0" borderId="1" applyFont="0" applyFill="0" applyBorder="0" applyAlignment="0" applyProtection="0"/>
    <xf numFmtId="0" fontId="14" fillId="0" borderId="1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0" borderId="1"/>
    <xf numFmtId="0" fontId="14" fillId="0" borderId="1"/>
    <xf numFmtId="0" fontId="14" fillId="0" borderId="1"/>
    <xf numFmtId="43" fontId="27" fillId="0" borderId="1" applyFont="0" applyFill="0" applyBorder="0" applyAlignment="0" applyProtection="0"/>
    <xf numFmtId="0" fontId="14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4" fillId="0" borderId="1"/>
    <xf numFmtId="9" fontId="1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4" fillId="0" borderId="1"/>
    <xf numFmtId="9" fontId="14" fillId="0" borderId="1" applyFont="0" applyFill="0" applyBorder="0" applyAlignment="0" applyProtection="0"/>
    <xf numFmtId="0" fontId="14" fillId="0" borderId="1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0" borderId="1"/>
    <xf numFmtId="0" fontId="14" fillId="0" borderId="1"/>
    <xf numFmtId="0" fontId="14" fillId="0" borderId="1"/>
    <xf numFmtId="43" fontId="27" fillId="0" borderId="1" applyFont="0" applyFill="0" applyBorder="0" applyAlignment="0" applyProtection="0"/>
    <xf numFmtId="0" fontId="14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4" fillId="0" borderId="1"/>
    <xf numFmtId="9" fontId="1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4" fillId="0" borderId="1"/>
    <xf numFmtId="9" fontId="14" fillId="0" borderId="1" applyFont="0" applyFill="0" applyBorder="0" applyAlignment="0" applyProtection="0"/>
    <xf numFmtId="0" fontId="14" fillId="0" borderId="1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0" borderId="1"/>
    <xf numFmtId="0" fontId="14" fillId="0" borderId="1"/>
    <xf numFmtId="0" fontId="14" fillId="0" borderId="1"/>
    <xf numFmtId="43" fontId="27" fillId="0" borderId="1" applyFont="0" applyFill="0" applyBorder="0" applyAlignment="0" applyProtection="0"/>
    <xf numFmtId="0" fontId="14" fillId="0" borderId="1"/>
    <xf numFmtId="0" fontId="13" fillId="0" borderId="1"/>
    <xf numFmtId="44" fontId="13" fillId="0" borderId="1" applyFont="0" applyFill="0" applyBorder="0" applyAlignment="0" applyProtection="0"/>
    <xf numFmtId="0" fontId="13" fillId="0" borderId="1"/>
    <xf numFmtId="0" fontId="34" fillId="0" borderId="1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13" fillId="0" borderId="1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0" fontId="13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9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13" fillId="0" borderId="1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9" fontId="27" fillId="0" borderId="1" applyFont="0" applyFill="0" applyBorder="0" applyAlignment="0" applyProtection="0"/>
    <xf numFmtId="0" fontId="13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13" fillId="0" borderId="1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9" fontId="27" fillId="0" borderId="1" applyFont="0" applyFill="0" applyBorder="0" applyAlignment="0" applyProtection="0"/>
    <xf numFmtId="0" fontId="13" fillId="0" borderId="1"/>
    <xf numFmtId="0" fontId="13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13" fillId="0" borderId="1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0" fontId="13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13" fillId="0" borderId="1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0" fontId="13" fillId="0" borderId="1"/>
    <xf numFmtId="0" fontId="13" fillId="0" borderId="1"/>
    <xf numFmtId="9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13" fillId="0" borderId="1" applyFont="0" applyFill="0" applyBorder="0" applyAlignment="0" applyProtection="0"/>
    <xf numFmtId="44" fontId="13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8" fillId="0" borderId="1"/>
    <xf numFmtId="0" fontId="27" fillId="0" borderId="1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9" fontId="4" fillId="0" borderId="1" applyFont="0" applyFill="0" applyBorder="0" applyAlignment="0" applyProtection="0"/>
    <xf numFmtId="0" fontId="4" fillId="0" borderId="1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2" fillId="0" borderId="1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0" fontId="2" fillId="0" borderId="1"/>
    <xf numFmtId="0" fontId="27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7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0" fontId="27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7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2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45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9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9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9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9" fontId="2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7" fillId="0" borderId="1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0" fontId="2" fillId="0" borderId="1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43" fontId="27" fillId="0" borderId="1" applyFont="0" applyFill="0" applyBorder="0" applyAlignment="0" applyProtection="0"/>
    <xf numFmtId="44" fontId="27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9" fontId="2" fillId="0" borderId="1" applyFont="0" applyFill="0" applyBorder="0" applyAlignment="0" applyProtection="0"/>
    <xf numFmtId="0" fontId="2" fillId="0" borderId="1"/>
  </cellStyleXfs>
  <cellXfs count="315">
    <xf numFmtId="0" fontId="0" fillId="0" borderId="0" xfId="0"/>
    <xf numFmtId="0" fontId="24" fillId="0" borderId="15" xfId="3" applyBorder="1"/>
    <xf numFmtId="164" fontId="24" fillId="0" borderId="15" xfId="3" applyNumberFormat="1" applyBorder="1"/>
    <xf numFmtId="0" fontId="24" fillId="0" borderId="16" xfId="3" applyBorder="1"/>
    <xf numFmtId="0" fontId="24" fillId="0" borderId="1" xfId="3"/>
    <xf numFmtId="0" fontId="24" fillId="0" borderId="15" xfId="3" applyBorder="1" applyAlignment="1"/>
    <xf numFmtId="0" fontId="24" fillId="0" borderId="19" xfId="3" applyBorder="1"/>
    <xf numFmtId="0" fontId="24" fillId="0" borderId="1" xfId="3" applyBorder="1"/>
    <xf numFmtId="14" fontId="24" fillId="0" borderId="15" xfId="3" applyNumberFormat="1" applyBorder="1" applyAlignment="1">
      <alignment horizontal="left"/>
    </xf>
    <xf numFmtId="0" fontId="24" fillId="0" borderId="22" xfId="3" applyBorder="1"/>
    <xf numFmtId="164" fontId="24" fillId="0" borderId="22" xfId="3" applyNumberFormat="1" applyBorder="1"/>
    <xf numFmtId="44" fontId="24" fillId="0" borderId="22" xfId="3" applyNumberFormat="1" applyBorder="1"/>
    <xf numFmtId="0" fontId="24" fillId="0" borderId="26" xfId="3" applyBorder="1"/>
    <xf numFmtId="0" fontId="0" fillId="0" borderId="25" xfId="3" applyFont="1" applyFill="1" applyBorder="1" applyAlignment="1">
      <alignment horizontal="right" indent="1"/>
    </xf>
    <xf numFmtId="0" fontId="24" fillId="0" borderId="15" xfId="3" applyFill="1" applyBorder="1"/>
    <xf numFmtId="10" fontId="24" fillId="0" borderId="15" xfId="3" applyNumberFormat="1" applyFill="1" applyBorder="1"/>
    <xf numFmtId="10" fontId="28" fillId="3" borderId="15" xfId="4" applyNumberFormat="1" applyFont="1" applyFill="1" applyBorder="1"/>
    <xf numFmtId="0" fontId="24" fillId="0" borderId="25" xfId="3" applyFill="1" applyBorder="1" applyAlignment="1">
      <alignment horizontal="right" indent="1"/>
    </xf>
    <xf numFmtId="0" fontId="0" fillId="0" borderId="15" xfId="3" applyFont="1" applyFill="1" applyBorder="1"/>
    <xf numFmtId="10" fontId="0" fillId="0" borderId="15" xfId="3" applyNumberFormat="1" applyFont="1" applyFill="1" applyBorder="1"/>
    <xf numFmtId="0" fontId="24" fillId="0" borderId="25" xfId="3" applyBorder="1"/>
    <xf numFmtId="164" fontId="24" fillId="0" borderId="24" xfId="3" applyNumberFormat="1" applyBorder="1"/>
    <xf numFmtId="44" fontId="24" fillId="0" borderId="15" xfId="3" applyNumberFormat="1" applyBorder="1"/>
    <xf numFmtId="164" fontId="24" fillId="0" borderId="1" xfId="3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25" xfId="3" applyFont="1" applyFill="1" applyBorder="1" applyAlignment="1">
      <alignment horizontal="right" indent="1"/>
    </xf>
    <xf numFmtId="0" fontId="21" fillId="0" borderId="15" xfId="3" applyFont="1" applyFill="1" applyBorder="1"/>
    <xf numFmtId="44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0" fontId="28" fillId="2" borderId="16" xfId="4" applyNumberFormat="1" applyFont="1" applyFill="1" applyBorder="1" applyAlignment="1"/>
    <xf numFmtId="0" fontId="0" fillId="0" borderId="10" xfId="0" applyBorder="1" applyAlignment="1" applyProtection="1">
      <alignment horizontal="center" vertical="center"/>
      <protection locked="0"/>
    </xf>
    <xf numFmtId="0" fontId="29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" xfId="0" applyFill="1" applyBorder="1" applyProtection="1">
      <protection locked="0"/>
    </xf>
    <xf numFmtId="44" fontId="26" fillId="0" borderId="10" xfId="2" applyNumberFormat="1" applyFont="1" applyBorder="1" applyAlignment="1" applyProtection="1">
      <alignment horizontal="right" vertical="center"/>
      <protection locked="0"/>
    </xf>
    <xf numFmtId="44" fontId="26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26" fillId="0" borderId="1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44" fontId="0" fillId="0" borderId="10" xfId="2" applyNumberFormat="1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44" fontId="12" fillId="3" borderId="43" xfId="0" applyNumberFormat="1" applyFont="1" applyFill="1" applyBorder="1" applyAlignment="1" applyProtection="1">
      <alignment vertical="center"/>
      <protection locked="0"/>
    </xf>
    <xf numFmtId="44" fontId="28" fillId="3" borderId="43" xfId="0" applyNumberFormat="1" applyFont="1" applyFill="1" applyBorder="1" applyAlignment="1" applyProtection="1">
      <alignment vertical="center"/>
      <protection locked="0"/>
    </xf>
    <xf numFmtId="0" fontId="28" fillId="3" borderId="32" xfId="0" applyFont="1" applyFill="1" applyBorder="1" applyAlignment="1" applyProtection="1">
      <alignment horizontal="center" vertical="center"/>
      <protection locked="0"/>
    </xf>
    <xf numFmtId="44" fontId="35" fillId="3" borderId="29" xfId="0" applyNumberFormat="1" applyFont="1" applyFill="1" applyBorder="1" applyAlignment="1" applyProtection="1">
      <alignment vertical="center"/>
      <protection locked="0"/>
    </xf>
    <xf numFmtId="44" fontId="29" fillId="3" borderId="29" xfId="0" applyNumberFormat="1" applyFont="1" applyFill="1" applyBorder="1" applyAlignment="1" applyProtection="1">
      <alignment vertical="center"/>
      <protection locked="0"/>
    </xf>
    <xf numFmtId="44" fontId="26" fillId="0" borderId="0" xfId="0" applyNumberFormat="1" applyFont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44" fontId="28" fillId="3" borderId="36" xfId="0" applyNumberFormat="1" applyFont="1" applyFill="1" applyBorder="1" applyAlignment="1" applyProtection="1">
      <alignment horizontal="center" vertical="center"/>
      <protection locked="0"/>
    </xf>
    <xf numFmtId="44" fontId="26" fillId="0" borderId="1" xfId="2" applyNumberFormat="1" applyFont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27" fillId="0" borderId="1" xfId="23"/>
    <xf numFmtId="0" fontId="27" fillId="0" borderId="34" xfId="23" applyBorder="1"/>
    <xf numFmtId="10" fontId="40" fillId="2" borderId="10" xfId="23" applyNumberFormat="1" applyFont="1" applyFill="1" applyBorder="1" applyAlignment="1">
      <alignment horizontal="center"/>
    </xf>
    <xf numFmtId="10" fontId="40" fillId="0" borderId="10" xfId="23" applyNumberFormat="1" applyFont="1" applyBorder="1" applyAlignment="1">
      <alignment horizontal="center"/>
    </xf>
    <xf numFmtId="0" fontId="27" fillId="0" borderId="10" xfId="23" applyBorder="1"/>
    <xf numFmtId="165" fontId="27" fillId="0" borderId="1" xfId="23" applyNumberFormat="1"/>
    <xf numFmtId="0" fontId="39" fillId="0" borderId="3" xfId="23" applyFont="1" applyBorder="1" applyAlignment="1">
      <alignment horizontal="center" vertical="center"/>
    </xf>
    <xf numFmtId="0" fontId="39" fillId="0" borderId="2" xfId="23" applyFont="1" applyBorder="1" applyAlignment="1">
      <alignment horizontal="center" vertical="center"/>
    </xf>
    <xf numFmtId="0" fontId="41" fillId="0" borderId="2" xfId="23" applyFont="1" applyBorder="1" applyAlignment="1">
      <alignment horizontal="center" vertical="center"/>
    </xf>
    <xf numFmtId="165" fontId="39" fillId="0" borderId="4" xfId="23" applyNumberFormat="1" applyFont="1" applyBorder="1" applyAlignment="1">
      <alignment horizontal="center" vertical="center"/>
    </xf>
    <xf numFmtId="0" fontId="39" fillId="0" borderId="5" xfId="23" applyFont="1" applyBorder="1" applyAlignment="1">
      <alignment horizontal="center" vertical="center"/>
    </xf>
    <xf numFmtId="0" fontId="39" fillId="0" borderId="1" xfId="23" applyFont="1" applyAlignment="1">
      <alignment horizontal="center" vertical="center"/>
    </xf>
    <xf numFmtId="0" fontId="41" fillId="0" borderId="1" xfId="23" applyFont="1" applyAlignment="1">
      <alignment horizontal="center" vertical="center"/>
    </xf>
    <xf numFmtId="165" fontId="39" fillId="0" borderId="6" xfId="23" applyNumberFormat="1" applyFont="1" applyBorder="1" applyAlignment="1">
      <alignment horizontal="center" vertical="center"/>
    </xf>
    <xf numFmtId="0" fontId="27" fillId="0" borderId="5" xfId="23" applyBorder="1"/>
    <xf numFmtId="0" fontId="27" fillId="0" borderId="7" xfId="23" applyBorder="1"/>
    <xf numFmtId="0" fontId="27" fillId="0" borderId="8" xfId="23" applyBorder="1"/>
    <xf numFmtId="0" fontId="27" fillId="0" borderId="9" xfId="23" applyBorder="1" applyAlignment="1">
      <alignment horizontal="center"/>
    </xf>
    <xf numFmtId="0" fontId="27" fillId="4" borderId="1" xfId="23" applyFill="1"/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8" fillId="3" borderId="43" xfId="0" applyFont="1" applyFill="1" applyBorder="1" applyAlignment="1" applyProtection="1">
      <alignment vertical="top" wrapText="1"/>
      <protection locked="0"/>
    </xf>
    <xf numFmtId="44" fontId="35" fillId="3" borderId="29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44" fontId="28" fillId="3" borderId="45" xfId="7" applyNumberFormat="1" applyFont="1" applyFill="1" applyBorder="1" applyAlignment="1" applyProtection="1">
      <alignment horizontal="center" vertical="center"/>
      <protection locked="0"/>
    </xf>
    <xf numFmtId="44" fontId="0" fillId="0" borderId="30" xfId="1" applyNumberFormat="1" applyFont="1" applyBorder="1" applyAlignment="1" applyProtection="1">
      <alignment horizontal="center" vertical="center"/>
      <protection locked="0"/>
    </xf>
    <xf numFmtId="44" fontId="0" fillId="0" borderId="10" xfId="2" applyNumberFormat="1" applyFont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top" wrapText="1"/>
      <protection locked="0"/>
    </xf>
    <xf numFmtId="44" fontId="26" fillId="4" borderId="0" xfId="0" applyNumberFormat="1" applyFont="1" applyFill="1" applyAlignment="1" applyProtection="1">
      <alignment horizontal="center" vertical="center"/>
      <protection locked="0"/>
    </xf>
    <xf numFmtId="44" fontId="0" fillId="4" borderId="0" xfId="0" applyNumberFormat="1" applyFill="1" applyAlignment="1" applyProtection="1">
      <alignment horizontal="center" vertical="center"/>
      <protection locked="0"/>
    </xf>
    <xf numFmtId="2" fontId="28" fillId="3" borderId="44" xfId="0" applyNumberFormat="1" applyFont="1" applyFill="1" applyBorder="1" applyAlignment="1" applyProtection="1">
      <alignment horizontal="center" vertical="center"/>
      <protection locked="0"/>
    </xf>
    <xf numFmtId="2" fontId="0" fillId="0" borderId="6" xfId="1" applyNumberFormat="1" applyFont="1" applyBorder="1" applyAlignment="1" applyProtection="1">
      <alignment horizontal="center" vertical="center"/>
      <protection locked="0"/>
    </xf>
    <xf numFmtId="2" fontId="0" fillId="0" borderId="6" xfId="6" applyNumberFormat="1" applyFont="1" applyBorder="1" applyAlignment="1" applyProtection="1">
      <alignment horizontal="center" vertical="center"/>
      <protection locked="0"/>
    </xf>
    <xf numFmtId="2" fontId="28" fillId="3" borderId="28" xfId="0" applyNumberFormat="1" applyFon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44" fontId="36" fillId="0" borderId="10" xfId="2" applyNumberFormat="1" applyFont="1" applyBorder="1" applyAlignment="1" applyProtection="1">
      <alignment horizontal="right" vertical="center"/>
      <protection locked="0"/>
    </xf>
    <xf numFmtId="44" fontId="36" fillId="0" borderId="10" xfId="2" applyNumberFormat="1" applyFont="1" applyBorder="1" applyAlignment="1" applyProtection="1">
      <alignment horizontal="center" vertical="center"/>
      <protection locked="0"/>
    </xf>
    <xf numFmtId="2" fontId="36" fillId="0" borderId="10" xfId="0" applyNumberFormat="1" applyFont="1" applyBorder="1" applyAlignment="1" applyProtection="1">
      <alignment horizontal="center" vertical="center"/>
      <protection locked="0"/>
    </xf>
    <xf numFmtId="44" fontId="36" fillId="0" borderId="30" xfId="1" applyNumberFormat="1" applyFont="1" applyBorder="1" applyAlignment="1" applyProtection="1">
      <alignment horizontal="center" vertical="center"/>
      <protection locked="0"/>
    </xf>
    <xf numFmtId="0" fontId="28" fillId="3" borderId="43" xfId="0" applyFont="1" applyFill="1" applyBorder="1" applyAlignment="1" applyProtection="1">
      <alignment horizontal="center" vertical="center"/>
      <protection locked="0"/>
    </xf>
    <xf numFmtId="0" fontId="27" fillId="0" borderId="6" xfId="23" applyBorder="1" applyAlignment="1">
      <alignment horizontal="center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44" fontId="0" fillId="0" borderId="10" xfId="7" applyFont="1" applyBorder="1" applyAlignment="1" applyProtection="1">
      <alignment horizontal="right" vertical="top"/>
      <protection locked="0"/>
    </xf>
    <xf numFmtId="44" fontId="0" fillId="0" borderId="10" xfId="7" applyFont="1" applyBorder="1" applyAlignment="1" applyProtection="1">
      <alignment horizontal="center" vertical="top"/>
      <protection locked="0"/>
    </xf>
    <xf numFmtId="43" fontId="0" fillId="0" borderId="6" xfId="6" applyFont="1" applyBorder="1" applyAlignment="1" applyProtection="1">
      <alignment horizontal="center" vertical="top"/>
      <protection locked="0"/>
    </xf>
    <xf numFmtId="43" fontId="0" fillId="0" borderId="30" xfId="6" applyFont="1" applyBorder="1" applyAlignment="1" applyProtection="1">
      <alignment horizontal="center" vertical="top"/>
      <protection locked="0"/>
    </xf>
    <xf numFmtId="44" fontId="0" fillId="0" borderId="1" xfId="7" applyFont="1" applyBorder="1" applyAlignment="1" applyProtection="1">
      <alignment horizontal="right" vertical="top"/>
      <protection locked="0"/>
    </xf>
    <xf numFmtId="0" fontId="27" fillId="0" borderId="10" xfId="573" applyFill="1" applyBorder="1" applyAlignment="1" applyProtection="1">
      <alignment horizontal="center" vertical="center"/>
      <protection locked="0"/>
    </xf>
    <xf numFmtId="0" fontId="27" fillId="0" borderId="13" xfId="573" applyFill="1" applyBorder="1" applyAlignment="1" applyProtection="1">
      <alignment vertical="top"/>
      <protection locked="0"/>
    </xf>
    <xf numFmtId="0" fontId="27" fillId="0" borderId="10" xfId="573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43" fontId="0" fillId="0" borderId="6" xfId="6" applyFont="1" applyBorder="1" applyAlignment="1" applyProtection="1">
      <alignment horizontal="center" vertical="center"/>
      <protection locked="0"/>
    </xf>
    <xf numFmtId="43" fontId="38" fillId="0" borderId="6" xfId="6" applyFont="1" applyFill="1" applyBorder="1" applyAlignment="1" applyProtection="1">
      <alignment horizontal="center" vertical="top"/>
      <protection locked="0"/>
    </xf>
    <xf numFmtId="10" fontId="40" fillId="0" borderId="10" xfId="23" applyNumberFormat="1" applyFont="1" applyFill="1" applyBorder="1" applyAlignment="1">
      <alignment horizontal="center"/>
    </xf>
    <xf numFmtId="14" fontId="26" fillId="0" borderId="5" xfId="23" applyNumberFormat="1" applyFont="1" applyBorder="1" applyAlignment="1">
      <alignment vertical="center"/>
    </xf>
    <xf numFmtId="14" fontId="26" fillId="0" borderId="6" xfId="23" applyNumberFormat="1" applyFont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vertical="top" wrapText="1"/>
      <protection locked="0"/>
    </xf>
    <xf numFmtId="44" fontId="28" fillId="0" borderId="1" xfId="0" applyNumberFormat="1" applyFont="1" applyFill="1" applyBorder="1" applyAlignment="1" applyProtection="1">
      <alignment vertical="center"/>
      <protection locked="0"/>
    </xf>
    <xf numFmtId="44" fontId="28" fillId="0" borderId="30" xfId="7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4" fontId="0" fillId="0" borderId="6" xfId="2" applyNumberFormat="1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>
      <alignment vertical="center"/>
    </xf>
    <xf numFmtId="44" fontId="11" fillId="0" borderId="10" xfId="6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26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top"/>
    </xf>
    <xf numFmtId="0" fontId="27" fillId="4" borderId="1" xfId="5" applyFill="1" applyBorder="1" applyAlignment="1" applyProtection="1">
      <alignment vertical="top" wrapText="1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44" fontId="12" fillId="0" borderId="10" xfId="0" applyNumberFormat="1" applyFont="1" applyFill="1" applyBorder="1" applyAlignment="1" applyProtection="1">
      <alignment vertical="center"/>
      <protection locked="0"/>
    </xf>
    <xf numFmtId="44" fontId="28" fillId="0" borderId="10" xfId="0" applyNumberFormat="1" applyFont="1" applyFill="1" applyBorder="1" applyAlignment="1" applyProtection="1">
      <alignment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vertical="top" wrapText="1"/>
      <protection locked="0"/>
    </xf>
    <xf numFmtId="44" fontId="0" fillId="0" borderId="53" xfId="2" applyNumberFormat="1" applyFont="1" applyBorder="1" applyAlignment="1" applyProtection="1">
      <alignment vertical="center"/>
      <protection locked="0"/>
    </xf>
    <xf numFmtId="44" fontId="0" fillId="0" borderId="53" xfId="2" applyNumberFormat="1" applyFont="1" applyBorder="1" applyAlignment="1" applyProtection="1">
      <alignment horizontal="center" vertical="center"/>
      <protection locked="0"/>
    </xf>
    <xf numFmtId="2" fontId="0" fillId="0" borderId="53" xfId="0" applyNumberFormat="1" applyBorder="1" applyAlignment="1" applyProtection="1">
      <alignment horizontal="center" vertical="center"/>
      <protection locked="0"/>
    </xf>
    <xf numFmtId="43" fontId="0" fillId="0" borderId="0" xfId="0" applyNumberFormat="1" applyAlignment="1" applyProtection="1">
      <alignment vertical="top"/>
      <protection locked="0"/>
    </xf>
    <xf numFmtId="0" fontId="44" fillId="0" borderId="0" xfId="0" applyFont="1" applyFill="1" applyAlignment="1" applyProtection="1">
      <alignment wrapText="1"/>
      <protection locked="0"/>
    </xf>
    <xf numFmtId="0" fontId="27" fillId="0" borderId="10" xfId="573" applyFill="1" applyBorder="1" applyAlignment="1" applyProtection="1">
      <alignment horizontal="center" vertical="center"/>
      <protection locked="0"/>
    </xf>
    <xf numFmtId="0" fontId="27" fillId="0" borderId="10" xfId="2661" applyBorder="1" applyAlignment="1" applyProtection="1">
      <alignment horizontal="center" vertical="center"/>
      <protection locked="0"/>
    </xf>
    <xf numFmtId="0" fontId="26" fillId="0" borderId="1" xfId="2661" applyFont="1" applyFill="1" applyBorder="1" applyAlignment="1">
      <alignment vertical="top" wrapText="1"/>
    </xf>
    <xf numFmtId="0" fontId="27" fillId="0" borderId="10" xfId="2661" applyBorder="1" applyAlignment="1" applyProtection="1">
      <alignment horizontal="center" vertical="top"/>
      <protection locked="0"/>
    </xf>
    <xf numFmtId="44" fontId="0" fillId="0" borderId="1" xfId="2946" applyFont="1" applyBorder="1" applyAlignment="1" applyProtection="1">
      <alignment horizontal="right" vertical="top"/>
      <protection locked="0"/>
    </xf>
    <xf numFmtId="0" fontId="7" fillId="4" borderId="1" xfId="16" applyFont="1" applyFill="1" applyBorder="1" applyAlignment="1">
      <alignment horizontal="left" vertical="center" wrapText="1"/>
    </xf>
    <xf numFmtId="0" fontId="0" fillId="0" borderId="10" xfId="266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0" borderId="1" xfId="7" applyFont="1" applyBorder="1" applyAlignment="1" applyProtection="1">
      <alignment horizontal="right" vertical="center"/>
      <protection locked="0"/>
    </xf>
    <xf numFmtId="44" fontId="0" fillId="0" borderId="10" xfId="7" applyFont="1" applyBorder="1" applyAlignment="1" applyProtection="1">
      <alignment horizontal="center" vertical="center"/>
      <protection locked="0"/>
    </xf>
    <xf numFmtId="43" fontId="0" fillId="0" borderId="30" xfId="6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7" fillId="4" borderId="55" xfId="5" applyFill="1" applyBorder="1" applyAlignment="1" applyProtection="1">
      <alignment vertical="top" wrapText="1"/>
      <protection locked="0"/>
    </xf>
    <xf numFmtId="0" fontId="27" fillId="4" borderId="31" xfId="5" applyFill="1" applyBorder="1" applyAlignment="1" applyProtection="1">
      <alignment vertical="top" wrapText="1"/>
      <protection locked="0"/>
    </xf>
    <xf numFmtId="0" fontId="27" fillId="4" borderId="32" xfId="5" applyFill="1" applyBorder="1" applyAlignment="1" applyProtection="1">
      <alignment vertical="top" wrapText="1"/>
      <protection locked="0"/>
    </xf>
    <xf numFmtId="0" fontId="27" fillId="4" borderId="29" xfId="5" applyFill="1" applyBorder="1" applyAlignment="1" applyProtection="1">
      <alignment vertical="top" wrapText="1"/>
      <protection locked="0"/>
    </xf>
    <xf numFmtId="0" fontId="27" fillId="4" borderId="41" xfId="5" applyFill="1" applyBorder="1" applyAlignment="1" applyProtection="1">
      <alignment vertical="top" wrapText="1"/>
      <protection locked="0"/>
    </xf>
    <xf numFmtId="0" fontId="1" fillId="0" borderId="33" xfId="16" applyFont="1" applyBorder="1" applyAlignment="1">
      <alignment horizontal="left" vertical="center"/>
    </xf>
    <xf numFmtId="0" fontId="1" fillId="0" borderId="1" xfId="16" applyFont="1" applyAlignment="1">
      <alignment horizontal="left" vertical="center"/>
    </xf>
    <xf numFmtId="0" fontId="27" fillId="4" borderId="1" xfId="5" applyFill="1" applyBorder="1" applyAlignment="1" applyProtection="1">
      <alignment horizontal="left" vertical="top" wrapText="1"/>
      <protection locked="0"/>
    </xf>
    <xf numFmtId="0" fontId="0" fillId="0" borderId="33" xfId="23" applyFont="1" applyBorder="1" applyAlignment="1">
      <alignment horizontal="left"/>
    </xf>
    <xf numFmtId="0" fontId="0" fillId="0" borderId="1" xfId="23" applyFont="1" applyAlignment="1">
      <alignment horizontal="left"/>
    </xf>
    <xf numFmtId="0" fontId="1" fillId="0" borderId="33" xfId="16" applyFont="1" applyBorder="1" applyAlignment="1">
      <alignment horizontal="left" vertical="top" wrapText="1"/>
    </xf>
    <xf numFmtId="0" fontId="1" fillId="0" borderId="1" xfId="16" applyFont="1" applyAlignment="1">
      <alignment horizontal="left" vertical="top" wrapText="1"/>
    </xf>
    <xf numFmtId="0" fontId="46" fillId="4" borderId="54" xfId="5" applyFont="1" applyFill="1" applyBorder="1" applyAlignment="1" applyProtection="1">
      <alignment vertical="top" wrapText="1"/>
      <protection locked="0"/>
    </xf>
    <xf numFmtId="0" fontId="46" fillId="4" borderId="55" xfId="5" applyFont="1" applyFill="1" applyBorder="1" applyAlignment="1" applyProtection="1">
      <alignment vertical="top" wrapText="1"/>
      <protection locked="0"/>
    </xf>
    <xf numFmtId="0" fontId="0" fillId="0" borderId="1" xfId="23" applyFont="1" applyBorder="1" applyAlignment="1">
      <alignment horizontal="left"/>
    </xf>
    <xf numFmtId="0" fontId="1" fillId="0" borderId="56" xfId="16" applyFont="1" applyBorder="1" applyAlignment="1">
      <alignment horizontal="left" vertical="top" wrapText="1"/>
    </xf>
    <xf numFmtId="0" fontId="7" fillId="4" borderId="1" xfId="16" applyFont="1" applyFill="1" applyBorder="1" applyAlignment="1">
      <alignment vertical="center" wrapText="1"/>
    </xf>
    <xf numFmtId="0" fontId="27" fillId="4" borderId="1" xfId="5" applyFill="1" applyAlignment="1" applyProtection="1">
      <alignment wrapText="1"/>
      <protection locked="0"/>
    </xf>
    <xf numFmtId="0" fontId="27" fillId="4" borderId="17" xfId="5" applyFill="1" applyBorder="1" applyAlignment="1" applyProtection="1">
      <alignment wrapText="1"/>
      <protection locked="0"/>
    </xf>
    <xf numFmtId="0" fontId="0" fillId="4" borderId="20" xfId="5" applyFont="1" applyFill="1" applyBorder="1" applyAlignment="1" applyProtection="1">
      <alignment wrapText="1"/>
      <protection locked="0"/>
    </xf>
    <xf numFmtId="0" fontId="3" fillId="4" borderId="56" xfId="16" applyFont="1" applyFill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44" fontId="0" fillId="0" borderId="10" xfId="2" applyNumberFormat="1" applyFont="1" applyFill="1" applyBorder="1" applyAlignment="1" applyProtection="1">
      <alignment vertical="center"/>
      <protection locked="0"/>
    </xf>
    <xf numFmtId="44" fontId="0" fillId="0" borderId="10" xfId="2" applyNumberFormat="1" applyFont="1" applyFill="1" applyBorder="1" applyAlignment="1" applyProtection="1">
      <alignment horizontal="center" vertical="center"/>
      <protection locked="0"/>
    </xf>
    <xf numFmtId="43" fontId="0" fillId="0" borderId="6" xfId="6" applyFont="1" applyFill="1" applyBorder="1" applyAlignment="1" applyProtection="1">
      <alignment horizontal="center" vertical="center"/>
      <protection locked="0"/>
    </xf>
    <xf numFmtId="44" fontId="0" fillId="0" borderId="30" xfId="1" applyNumberFormat="1" applyFont="1" applyFill="1" applyBorder="1" applyAlignment="1" applyProtection="1">
      <alignment horizontal="center" vertical="center"/>
      <protection locked="0"/>
    </xf>
    <xf numFmtId="0" fontId="27" fillId="4" borderId="1" xfId="23" applyFill="1" applyAlignment="1">
      <alignment horizontal="left"/>
    </xf>
    <xf numFmtId="0" fontId="0" fillId="4" borderId="20" xfId="5" applyFont="1" applyFill="1" applyBorder="1" applyAlignment="1" applyProtection="1">
      <alignment horizontal="left" wrapText="1"/>
      <protection locked="0"/>
    </xf>
    <xf numFmtId="0" fontId="27" fillId="4" borderId="1" xfId="5" applyFill="1" applyBorder="1" applyAlignment="1" applyProtection="1">
      <alignment horizontal="left" wrapText="1"/>
      <protection locked="0"/>
    </xf>
    <xf numFmtId="0" fontId="0" fillId="4" borderId="1" xfId="5" applyFont="1" applyFill="1" applyBorder="1" applyAlignment="1" applyProtection="1">
      <alignment wrapText="1"/>
      <protection locked="0"/>
    </xf>
    <xf numFmtId="0" fontId="1" fillId="4" borderId="19" xfId="16" applyFont="1" applyFill="1" applyBorder="1" applyAlignment="1">
      <alignment vertical="center" wrapText="1"/>
    </xf>
    <xf numFmtId="0" fontId="1" fillId="0" borderId="1" xfId="16" applyFont="1" applyBorder="1" applyAlignment="1">
      <alignment horizontal="center" vertical="top" wrapText="1"/>
    </xf>
    <xf numFmtId="0" fontId="0" fillId="0" borderId="1" xfId="23" applyFont="1" applyAlignment="1">
      <alignment horizontal="center"/>
    </xf>
    <xf numFmtId="0" fontId="1" fillId="0" borderId="1" xfId="16" applyFont="1" applyAlignment="1">
      <alignment horizontal="center" vertical="center"/>
    </xf>
    <xf numFmtId="0" fontId="1" fillId="0" borderId="30" xfId="16" applyFont="1" applyBorder="1" applyAlignment="1">
      <alignment horizontal="center" vertical="center"/>
    </xf>
    <xf numFmtId="0" fontId="27" fillId="0" borderId="1" xfId="23" applyAlignment="1">
      <alignment horizontal="center"/>
    </xf>
    <xf numFmtId="0" fontId="27" fillId="0" borderId="30" xfId="23" applyBorder="1" applyAlignment="1">
      <alignment horizontal="center"/>
    </xf>
    <xf numFmtId="0" fontId="1" fillId="0" borderId="1" xfId="16" applyFont="1" applyAlignment="1">
      <alignment horizontal="center" vertical="top"/>
    </xf>
    <xf numFmtId="0" fontId="1" fillId="0" borderId="30" xfId="16" applyFont="1" applyBorder="1" applyAlignment="1">
      <alignment horizontal="center" vertical="top"/>
    </xf>
    <xf numFmtId="0" fontId="28" fillId="3" borderId="42" xfId="0" applyFont="1" applyFill="1" applyBorder="1" applyAlignment="1" applyProtection="1">
      <alignment horizontal="center" vertical="center"/>
      <protection locked="0"/>
    </xf>
    <xf numFmtId="0" fontId="28" fillId="3" borderId="43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top" wrapText="1"/>
      <protection locked="0"/>
    </xf>
    <xf numFmtId="0" fontId="25" fillId="2" borderId="10" xfId="0" applyFont="1" applyFill="1" applyBorder="1" applyAlignment="1" applyProtection="1">
      <alignment horizontal="center" vertical="top" wrapText="1"/>
      <protection locked="0"/>
    </xf>
    <xf numFmtId="0" fontId="28" fillId="3" borderId="38" xfId="0" applyFont="1" applyFill="1" applyBorder="1" applyAlignment="1" applyProtection="1">
      <alignment horizontal="left" vertical="center"/>
      <protection locked="0"/>
    </xf>
    <xf numFmtId="0" fontId="28" fillId="3" borderId="2" xfId="0" applyFont="1" applyFill="1" applyBorder="1" applyAlignment="1" applyProtection="1">
      <alignment horizontal="left" vertical="center"/>
      <protection locked="0"/>
    </xf>
    <xf numFmtId="0" fontId="28" fillId="3" borderId="39" xfId="0" applyFont="1" applyFill="1" applyBorder="1" applyAlignment="1" applyProtection="1">
      <alignment horizontal="left" vertical="center"/>
      <protection locked="0"/>
    </xf>
    <xf numFmtId="2" fontId="25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5" fillId="2" borderId="40" xfId="0" applyNumberFormat="1" applyFont="1" applyFill="1" applyBorder="1" applyAlignment="1" applyProtection="1">
      <alignment horizontal="center" vertical="center" wrapText="1"/>
      <protection locked="0"/>
    </xf>
    <xf numFmtId="44" fontId="25" fillId="2" borderId="31" xfId="2" applyNumberFormat="1" applyFont="1" applyFill="1" applyBorder="1" applyAlignment="1" applyProtection="1">
      <alignment horizontal="center" vertical="center" wrapText="1"/>
      <protection locked="0"/>
    </xf>
    <xf numFmtId="44" fontId="25" fillId="2" borderId="30" xfId="2" applyNumberFormat="1" applyFont="1" applyFill="1" applyBorder="1" applyAlignment="1" applyProtection="1">
      <alignment horizontal="center" vertical="center" wrapText="1"/>
      <protection locked="0"/>
    </xf>
    <xf numFmtId="44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44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9" xfId="0" applyFont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25" fillId="2" borderId="50" xfId="0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5" fillId="2" borderId="51" xfId="0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14" fontId="26" fillId="0" borderId="3" xfId="5" applyNumberFormat="1" applyFont="1" applyBorder="1" applyAlignment="1" applyProtection="1">
      <alignment horizontal="center" vertical="center"/>
      <protection locked="0"/>
    </xf>
    <xf numFmtId="14" fontId="26" fillId="0" borderId="39" xfId="5" applyNumberFormat="1" applyFont="1" applyBorder="1" applyAlignment="1" applyProtection="1">
      <alignment horizontal="center" vertical="center"/>
      <protection locked="0"/>
    </xf>
    <xf numFmtId="14" fontId="26" fillId="0" borderId="5" xfId="5" applyNumberFormat="1" applyFont="1" applyBorder="1" applyAlignment="1" applyProtection="1">
      <alignment horizontal="center" vertical="center"/>
      <protection locked="0"/>
    </xf>
    <xf numFmtId="14" fontId="26" fillId="0" borderId="30" xfId="5" applyNumberFormat="1" applyFont="1" applyBorder="1" applyAlignment="1" applyProtection="1">
      <alignment horizontal="center" vertical="center"/>
      <protection locked="0"/>
    </xf>
    <xf numFmtId="14" fontId="26" fillId="0" borderId="37" xfId="5" applyNumberFormat="1" applyFont="1" applyBorder="1" applyAlignment="1" applyProtection="1">
      <alignment horizontal="center" vertical="center"/>
      <protection locked="0"/>
    </xf>
    <xf numFmtId="14" fontId="26" fillId="0" borderId="41" xfId="5" applyNumberFormat="1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6" fillId="0" borderId="33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6" xfId="0" applyFont="1" applyFill="1" applyBorder="1" applyAlignment="1" applyProtection="1">
      <alignment horizontal="left" vertical="center"/>
      <protection locked="0"/>
    </xf>
    <xf numFmtId="0" fontId="26" fillId="0" borderId="32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5" xfId="23" applyFont="1" applyBorder="1" applyAlignment="1">
      <alignment horizontal="center" wrapText="1"/>
    </xf>
    <xf numFmtId="0" fontId="27" fillId="0" borderId="1" xfId="23" applyBorder="1" applyAlignment="1">
      <alignment horizontal="center"/>
    </xf>
    <xf numFmtId="0" fontId="27" fillId="0" borderId="6" xfId="23" applyBorder="1" applyAlignment="1">
      <alignment horizontal="center"/>
    </xf>
    <xf numFmtId="0" fontId="1" fillId="0" borderId="5" xfId="16" applyFont="1" applyBorder="1" applyAlignment="1">
      <alignment horizontal="center" vertical="center"/>
    </xf>
    <xf numFmtId="0" fontId="1" fillId="0" borderId="1" xfId="16" applyFont="1" applyBorder="1" applyAlignment="1">
      <alignment horizontal="center" vertical="center"/>
    </xf>
    <xf numFmtId="0" fontId="25" fillId="5" borderId="35" xfId="23" applyFont="1" applyFill="1" applyBorder="1" applyAlignment="1">
      <alignment horizontal="center" vertical="center"/>
    </xf>
    <xf numFmtId="14" fontId="26" fillId="0" borderId="6" xfId="23" applyNumberFormat="1" applyFont="1" applyBorder="1" applyAlignment="1">
      <alignment horizontal="center" vertical="center"/>
    </xf>
    <xf numFmtId="0" fontId="39" fillId="2" borderId="46" xfId="23" applyFont="1" applyFill="1" applyBorder="1" applyAlignment="1">
      <alignment vertical="top" wrapText="1"/>
    </xf>
    <xf numFmtId="0" fontId="27" fillId="0" borderId="46" xfId="23" applyBorder="1" applyAlignment="1">
      <alignment vertical="top" wrapText="1"/>
    </xf>
    <xf numFmtId="0" fontId="39" fillId="2" borderId="35" xfId="23" applyFont="1" applyFill="1" applyBorder="1" applyAlignment="1">
      <alignment horizontal="center" vertical="center" wrapText="1"/>
    </xf>
    <xf numFmtId="0" fontId="39" fillId="2" borderId="35" xfId="23" applyFont="1" applyFill="1" applyBorder="1" applyAlignment="1">
      <alignment horizontal="center" vertical="center"/>
    </xf>
    <xf numFmtId="0" fontId="27" fillId="0" borderId="3" xfId="23" applyBorder="1" applyAlignment="1">
      <alignment horizontal="left" vertical="center" wrapText="1"/>
    </xf>
    <xf numFmtId="0" fontId="27" fillId="0" borderId="4" xfId="23" applyBorder="1" applyAlignment="1">
      <alignment horizontal="left" vertical="center" wrapText="1"/>
    </xf>
    <xf numFmtId="0" fontId="27" fillId="0" borderId="5" xfId="23" applyBorder="1" applyAlignment="1">
      <alignment horizontal="left" vertical="center" wrapText="1"/>
    </xf>
    <xf numFmtId="0" fontId="27" fillId="0" borderId="6" xfId="23" applyBorder="1" applyAlignment="1">
      <alignment horizontal="left" vertical="center" wrapText="1"/>
    </xf>
    <xf numFmtId="0" fontId="27" fillId="0" borderId="7" xfId="23" applyBorder="1" applyAlignment="1">
      <alignment horizontal="left" vertical="center" wrapText="1"/>
    </xf>
    <xf numFmtId="0" fontId="27" fillId="0" borderId="9" xfId="23" applyBorder="1" applyAlignment="1">
      <alignment horizontal="left" vertical="center" wrapText="1"/>
    </xf>
    <xf numFmtId="165" fontId="39" fillId="0" borderId="34" xfId="23" applyNumberFormat="1" applyFont="1" applyBorder="1" applyAlignment="1">
      <alignment horizontal="center" vertical="center"/>
    </xf>
    <xf numFmtId="165" fontId="39" fillId="0" borderId="10" xfId="23" applyNumberFormat="1" applyFont="1" applyBorder="1" applyAlignment="1">
      <alignment horizontal="center" vertical="center"/>
    </xf>
    <xf numFmtId="165" fontId="39" fillId="0" borderId="40" xfId="23" applyNumberFormat="1" applyFont="1" applyBorder="1" applyAlignment="1">
      <alignment horizontal="center" vertical="center"/>
    </xf>
    <xf numFmtId="165" fontId="40" fillId="0" borderId="10" xfId="23" applyNumberFormat="1" applyFont="1" applyBorder="1" applyAlignment="1">
      <alignment horizontal="center" vertical="center"/>
    </xf>
    <xf numFmtId="165" fontId="40" fillId="0" borderId="40" xfId="23" applyNumberFormat="1" applyFont="1" applyBorder="1" applyAlignment="1">
      <alignment horizontal="center" vertical="center"/>
    </xf>
    <xf numFmtId="0" fontId="27" fillId="0" borderId="3" xfId="23" applyBorder="1" applyAlignment="1">
      <alignment horizontal="left" vertical="center"/>
    </xf>
    <xf numFmtId="0" fontId="27" fillId="0" borderId="4" xfId="23" applyBorder="1" applyAlignment="1">
      <alignment horizontal="left" vertical="center"/>
    </xf>
    <xf numFmtId="0" fontId="27" fillId="0" borderId="5" xfId="23" applyBorder="1" applyAlignment="1">
      <alignment horizontal="left" vertical="center"/>
    </xf>
    <xf numFmtId="0" fontId="27" fillId="0" borderId="6" xfId="23" applyBorder="1" applyAlignment="1">
      <alignment horizontal="left" vertical="center"/>
    </xf>
    <xf numFmtId="0" fontId="27" fillId="0" borderId="7" xfId="23" applyBorder="1" applyAlignment="1">
      <alignment horizontal="left" vertical="center"/>
    </xf>
    <xf numFmtId="0" fontId="27" fillId="0" borderId="9" xfId="23" applyBorder="1" applyAlignment="1">
      <alignment horizontal="left" vertical="center"/>
    </xf>
    <xf numFmtId="165" fontId="27" fillId="0" borderId="10" xfId="23" applyNumberFormat="1" applyBorder="1" applyAlignment="1">
      <alignment horizontal="center" vertical="center"/>
    </xf>
    <xf numFmtId="0" fontId="27" fillId="0" borderId="40" xfId="23" applyBorder="1" applyAlignment="1">
      <alignment horizontal="center" vertical="center"/>
    </xf>
    <xf numFmtId="0" fontId="40" fillId="0" borderId="40" xfId="23" applyFont="1" applyBorder="1" applyAlignment="1">
      <alignment horizontal="center" vertical="center"/>
    </xf>
    <xf numFmtId="165" fontId="32" fillId="5" borderId="34" xfId="23" applyNumberFormat="1" applyFont="1" applyFill="1" applyBorder="1" applyAlignment="1">
      <alignment horizontal="center" vertical="center"/>
    </xf>
    <xf numFmtId="0" fontId="32" fillId="5" borderId="10" xfId="23" applyFont="1" applyFill="1" applyBorder="1" applyAlignment="1">
      <alignment horizontal="center" vertical="center"/>
    </xf>
    <xf numFmtId="0" fontId="32" fillId="5" borderId="40" xfId="23" applyFont="1" applyFill="1" applyBorder="1" applyAlignment="1">
      <alignment horizontal="center" vertical="center"/>
    </xf>
    <xf numFmtId="0" fontId="42" fillId="0" borderId="8" xfId="23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6" fillId="0" borderId="5" xfId="0" applyFont="1" applyFill="1" applyBorder="1" applyAlignment="1" applyProtection="1">
      <alignment horizontal="left" vertical="center"/>
      <protection locked="0"/>
    </xf>
    <xf numFmtId="0" fontId="26" fillId="0" borderId="37" xfId="0" applyFont="1" applyFill="1" applyBorder="1" applyAlignment="1" applyProtection="1">
      <alignment horizontal="left" vertical="center"/>
      <protection locked="0"/>
    </xf>
    <xf numFmtId="0" fontId="39" fillId="5" borderId="3" xfId="23" applyFont="1" applyFill="1" applyBorder="1" applyAlignment="1">
      <alignment horizontal="center" vertical="center"/>
    </xf>
    <xf numFmtId="0" fontId="39" fillId="5" borderId="4" xfId="23" applyFont="1" applyFill="1" applyBorder="1" applyAlignment="1">
      <alignment horizontal="center" vertical="center"/>
    </xf>
    <xf numFmtId="0" fontId="39" fillId="5" borderId="5" xfId="23" applyFont="1" applyFill="1" applyBorder="1" applyAlignment="1">
      <alignment horizontal="center" vertical="center"/>
    </xf>
    <xf numFmtId="0" fontId="39" fillId="5" borderId="6" xfId="23" applyFont="1" applyFill="1" applyBorder="1" applyAlignment="1">
      <alignment horizontal="center" vertical="center"/>
    </xf>
    <xf numFmtId="0" fontId="39" fillId="5" borderId="7" xfId="23" applyFont="1" applyFill="1" applyBorder="1" applyAlignment="1">
      <alignment horizontal="center" vertical="center"/>
    </xf>
    <xf numFmtId="0" fontId="39" fillId="5" borderId="9" xfId="23" applyFont="1" applyFill="1" applyBorder="1" applyAlignment="1">
      <alignment horizontal="center" vertical="center"/>
    </xf>
    <xf numFmtId="165" fontId="32" fillId="5" borderId="10" xfId="23" applyNumberFormat="1" applyFont="1" applyFill="1" applyBorder="1" applyAlignment="1">
      <alignment horizontal="center" vertical="center"/>
    </xf>
    <xf numFmtId="165" fontId="32" fillId="5" borderId="40" xfId="23" applyNumberFormat="1" applyFont="1" applyFill="1" applyBorder="1" applyAlignment="1">
      <alignment horizontal="center" vertical="center"/>
    </xf>
    <xf numFmtId="165" fontId="40" fillId="0" borderId="10" xfId="23" applyNumberFormat="1" applyFont="1" applyFill="1" applyBorder="1" applyAlignment="1">
      <alignment horizontal="center" vertical="center"/>
    </xf>
    <xf numFmtId="165" fontId="40" fillId="0" borderId="40" xfId="23" applyNumberFormat="1" applyFont="1" applyFill="1" applyBorder="1" applyAlignment="1">
      <alignment horizontal="center" vertical="center"/>
    </xf>
    <xf numFmtId="0" fontId="0" fillId="4" borderId="20" xfId="5" applyFont="1" applyFill="1" applyBorder="1" applyAlignment="1" applyProtection="1">
      <alignment horizontal="left" wrapText="1"/>
      <protection locked="0"/>
    </xf>
    <xf numFmtId="0" fontId="0" fillId="4" borderId="1" xfId="5" applyFont="1" applyFill="1" applyBorder="1" applyAlignment="1" applyProtection="1">
      <alignment horizontal="left" wrapText="1"/>
      <protection locked="0"/>
    </xf>
    <xf numFmtId="0" fontId="28" fillId="3" borderId="25" xfId="3" applyFont="1" applyFill="1" applyBorder="1" applyAlignment="1">
      <alignment horizontal="right" indent="1"/>
    </xf>
    <xf numFmtId="0" fontId="28" fillId="3" borderId="15" xfId="3" applyFont="1" applyFill="1" applyBorder="1" applyAlignment="1">
      <alignment horizontal="right" indent="1"/>
    </xf>
    <xf numFmtId="0" fontId="30" fillId="0" borderId="15" xfId="3" applyFont="1" applyBorder="1" applyAlignment="1">
      <alignment horizontal="center"/>
    </xf>
    <xf numFmtId="0" fontId="28" fillId="0" borderId="17" xfId="3" applyFont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0" fontId="28" fillId="0" borderId="20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28" fillId="2" borderId="22" xfId="3" applyFont="1" applyFill="1" applyBorder="1" applyAlignment="1">
      <alignment horizontal="right" indent="2"/>
    </xf>
    <xf numFmtId="0" fontId="28" fillId="2" borderId="24" xfId="3" applyFont="1" applyFill="1" applyBorder="1" applyAlignment="1">
      <alignment horizontal="right" indent="2"/>
    </xf>
    <xf numFmtId="0" fontId="28" fillId="2" borderId="25" xfId="3" applyFont="1" applyFill="1" applyBorder="1" applyAlignment="1">
      <alignment horizontal="right" indent="2"/>
    </xf>
    <xf numFmtId="0" fontId="28" fillId="2" borderId="17" xfId="3" applyFont="1" applyFill="1" applyBorder="1" applyAlignment="1">
      <alignment horizontal="right"/>
    </xf>
    <xf numFmtId="0" fontId="28" fillId="2" borderId="18" xfId="3" applyFont="1" applyFill="1" applyBorder="1" applyAlignment="1">
      <alignment horizontal="right"/>
    </xf>
    <xf numFmtId="0" fontId="28" fillId="0" borderId="22" xfId="3" applyFont="1" applyFill="1" applyBorder="1" applyAlignment="1">
      <alignment horizontal="left" vertical="center"/>
    </xf>
    <xf numFmtId="0" fontId="28" fillId="0" borderId="24" xfId="3" applyFont="1" applyFill="1" applyBorder="1" applyAlignment="1">
      <alignment horizontal="left" vertical="center"/>
    </xf>
    <xf numFmtId="0" fontId="28" fillId="0" borderId="25" xfId="3" applyFont="1" applyFill="1" applyBorder="1" applyAlignment="1">
      <alignment horizontal="left" vertical="center"/>
    </xf>
    <xf numFmtId="0" fontId="27" fillId="4" borderId="1" xfId="5" applyFill="1" applyBorder="1" applyAlignment="1" applyProtection="1">
      <alignment horizontal="left" wrapText="1"/>
      <protection locked="0"/>
    </xf>
  </cellXfs>
  <cellStyles count="3005">
    <cellStyle name="Moeda" xfId="2" builtinId="4"/>
    <cellStyle name="Moeda 10" xfId="311" xr:uid="{FD2CD894-886A-4FF4-8EC3-A6CCA00F3AF2}"/>
    <cellStyle name="Moeda 10 2" xfId="535" xr:uid="{801B0978-229D-402D-BEE7-CB4A293EEA72}"/>
    <cellStyle name="Moeda 10 2 2" xfId="2335" xr:uid="{C543C4E2-1A9C-4AA0-854D-480EB32C91F9}"/>
    <cellStyle name="Moeda 10 2 3" xfId="1777" xr:uid="{2EA3A3B9-9B55-4378-98ED-2E92276A97B6}"/>
    <cellStyle name="Moeda 10 2 4" xfId="2904" xr:uid="{8D86B772-438E-4A9D-843F-EF87540161F3}"/>
    <cellStyle name="Moeda 10 2 5" xfId="1156" xr:uid="{CBB012F6-CCB9-45BE-B6D5-5FAF4FA7ED0C}"/>
    <cellStyle name="Moeda 10 3" xfId="2111" xr:uid="{123BBB96-8C85-441B-81A8-3E768311C398}"/>
    <cellStyle name="Moeda 10 4" xfId="1553" xr:uid="{4347D54B-C7EA-4A40-8A51-EBB70324CCFF}"/>
    <cellStyle name="Moeda 10 5" xfId="2680" xr:uid="{3A201A11-8904-407A-A346-20043A0B7C3D}"/>
    <cellStyle name="Moeda 10 6" xfId="932" xr:uid="{CF75DDEF-E502-423F-93BF-F0B245B54BDC}"/>
    <cellStyle name="Moeda 11" xfId="423" xr:uid="{B50F7E4B-4709-4118-9E23-D46D8F3D2390}"/>
    <cellStyle name="Moeda 11 2" xfId="2223" xr:uid="{FCC2865A-E411-45F0-A6AD-B55ECAF1F7A3}"/>
    <cellStyle name="Moeda 11 3" xfId="1665" xr:uid="{1D018CC6-1A20-49E4-BD6E-CD577216CB5E}"/>
    <cellStyle name="Moeda 11 4" xfId="2792" xr:uid="{9E99B3BF-DD0A-453C-B563-A1A0EC500725}"/>
    <cellStyle name="Moeda 11 5" xfId="1044" xr:uid="{E5928D98-923D-4593-A688-D6C14E6DE0B5}"/>
    <cellStyle name="Moeda 12" xfId="162" xr:uid="{9D05B65B-3EF2-4B7D-A7E9-E6892C8AE273}"/>
    <cellStyle name="Moeda 12 2" xfId="1965" xr:uid="{30D04350-7DF8-48DF-B07C-36DC039B2DE2}"/>
    <cellStyle name="Moeda 12 3" xfId="1407" xr:uid="{7A282103-EABF-4A62-8CD0-85E2DBDBF1E0}"/>
    <cellStyle name="Moeda 12 4" xfId="2584" xr:uid="{C4006116-8E52-40B1-B09A-3E8E6F1125F3}"/>
    <cellStyle name="Moeda 12 5" xfId="787" xr:uid="{BDAC9CFC-828B-4DE2-A5DF-FB33E9A5C340}"/>
    <cellStyle name="Moeda 13" xfId="574" xr:uid="{3AB05DD3-67AF-47DB-8485-AF62099E8657}"/>
    <cellStyle name="Moeda 13 2" xfId="1816" xr:uid="{2804FD6A-377C-454F-AEC2-B83220EBEACA}"/>
    <cellStyle name="Moeda 13 3" xfId="2942" xr:uid="{485CA3E9-9019-4793-A094-0A7DA51ED996}"/>
    <cellStyle name="Moeda 13 4" xfId="1194" xr:uid="{90504026-4057-4AEF-91A4-8C2FE3C0D65E}"/>
    <cellStyle name="Moeda 14" xfId="1259" xr:uid="{3BBA514B-211F-4FF9-B336-C01546D6D7E0}"/>
    <cellStyle name="Moeda 15" xfId="2384" xr:uid="{250DCAD1-9A4B-4B75-B464-6608A1BDA56D}"/>
    <cellStyle name="Moeda 16" xfId="639" xr:uid="{F3C5A8F7-C56A-4414-9FCD-AA9B4A0A44EE}"/>
    <cellStyle name="Moeda 2" xfId="7" xr:uid="{00000000-0005-0000-0000-000001000000}"/>
    <cellStyle name="Moeda 2 10" xfId="166" xr:uid="{9040D950-932A-4FF6-8529-07FC19EB5CD9}"/>
    <cellStyle name="Moeda 2 10 2" xfId="1968" xr:uid="{6E8617DA-2FFC-420C-A906-7D79D998D8C8}"/>
    <cellStyle name="Moeda 2 10 3" xfId="1410" xr:uid="{8B893C7D-3E6B-4E82-9272-282BCFA7C28D}"/>
    <cellStyle name="Moeda 2 10 4" xfId="2587" xr:uid="{53FC3615-34A3-4DA8-B1F7-ED33D16C1586}"/>
    <cellStyle name="Moeda 2 10 5" xfId="790" xr:uid="{2311DEE7-6BE6-4028-BEF3-24198E54732A}"/>
    <cellStyle name="Moeda 2 11" xfId="578" xr:uid="{46A0AA4B-D89C-41B7-9973-C651B44FABD7}"/>
    <cellStyle name="Moeda 2 11 2" xfId="1820" xr:uid="{0B428E63-3934-4FF0-991F-6BD141273DF2}"/>
    <cellStyle name="Moeda 2 11 3" xfId="2946" xr:uid="{412DD0C0-2351-4622-A315-DADC3F4004E9}"/>
    <cellStyle name="Moeda 2 11 4" xfId="1198" xr:uid="{A471BFCA-D452-4C90-AEC6-77F13969B052}"/>
    <cellStyle name="Moeda 2 12" xfId="1263" xr:uid="{CB692CF3-0A90-49D2-B0AB-084E9BE52F1B}"/>
    <cellStyle name="Moeda 2 13" xfId="2387" xr:uid="{28954CE0-5067-4073-9F54-F6390C50EB92}"/>
    <cellStyle name="Moeda 2 14" xfId="643" xr:uid="{767D64F9-DE00-4369-976A-0D9F9EEE8897}"/>
    <cellStyle name="Moeda 2 2" xfId="47" xr:uid="{8BE43513-98E3-4741-A4F5-38E865BB173D}"/>
    <cellStyle name="Moeda 2 2 10" xfId="2419" xr:uid="{2D8B44F4-A7D9-418F-A4F6-4B29B65F6942}"/>
    <cellStyle name="Moeda 2 2 11" xfId="676" xr:uid="{264A93F3-EB0C-4E60-B042-BF22049D261E}"/>
    <cellStyle name="Moeda 2 2 2" xfId="99" xr:uid="{18A86E1A-979A-4511-9581-7E43E1340A86}"/>
    <cellStyle name="Moeda 2 2 2 10" xfId="726" xr:uid="{B32F5860-3432-4ECA-B943-A972D8BE8ED9}"/>
    <cellStyle name="Moeda 2 2 2 2" xfId="307" xr:uid="{6C1ED7DA-7DF5-41A3-826E-C81A5C7DA2A1}"/>
    <cellStyle name="Moeda 2 2 2 2 2" xfId="419" xr:uid="{91FE7DC6-FBD8-4CE9-BD28-B120D8BD0E20}"/>
    <cellStyle name="Moeda 2 2 2 2 2 2" xfId="2219" xr:uid="{EE8E6B87-2FAC-4BCE-9B6F-4F8AF0699068}"/>
    <cellStyle name="Moeda 2 2 2 2 2 3" xfId="1661" xr:uid="{2351CAAA-8D78-40CF-9666-F2B63212127C}"/>
    <cellStyle name="Moeda 2 2 2 2 2 4" xfId="2788" xr:uid="{7CCE60B0-51D8-4CCE-8004-FE55934702BB}"/>
    <cellStyle name="Moeda 2 2 2 2 2 5" xfId="1040" xr:uid="{DC6D542B-6078-4C0A-9DC5-4BD0BB417EF6}"/>
    <cellStyle name="Moeda 2 2 2 2 3" xfId="531" xr:uid="{B90269DD-3CB1-432E-BEF9-618128398D58}"/>
    <cellStyle name="Moeda 2 2 2 2 3 2" xfId="2331" xr:uid="{68638250-9CB2-4FE1-AB0C-7978F2694FBA}"/>
    <cellStyle name="Moeda 2 2 2 2 3 3" xfId="1773" xr:uid="{C41BC381-8111-46A0-AE63-F0D5F102E6FC}"/>
    <cellStyle name="Moeda 2 2 2 2 3 4" xfId="2900" xr:uid="{2ED7C082-C7BA-42B5-A5E8-B9465A550EFF}"/>
    <cellStyle name="Moeda 2 2 2 2 3 5" xfId="1152" xr:uid="{39CCB802-4DEB-4530-97DE-14717389AF97}"/>
    <cellStyle name="Moeda 2 2 2 2 4" xfId="2107" xr:uid="{8812E029-4EFB-49EF-99C9-507FFB58CFFF}"/>
    <cellStyle name="Moeda 2 2 2 2 5" xfId="1549" xr:uid="{E424D6AB-9A7D-4B35-BCE6-D8B3E35A46BE}"/>
    <cellStyle name="Moeda 2 2 2 2 6" xfId="2526" xr:uid="{B3987B11-BE48-41AB-9C0C-DDCC85DB5891}"/>
    <cellStyle name="Moeda 2 2 2 2 7" xfId="928" xr:uid="{9541F702-8185-4D30-A018-5892EE7DCA8C}"/>
    <cellStyle name="Moeda 2 2 2 3" xfId="269" xr:uid="{AD0310AC-42DE-4A46-9354-0838FB7169AF}"/>
    <cellStyle name="Moeda 2 2 2 3 2" xfId="381" xr:uid="{3621A500-EEA2-40EE-8924-DB2560E4EF72}"/>
    <cellStyle name="Moeda 2 2 2 3 2 2" xfId="2181" xr:uid="{522EE66A-4805-4F93-8875-6B8E1A35C0F2}"/>
    <cellStyle name="Moeda 2 2 2 3 2 3" xfId="1623" xr:uid="{1170FB79-C580-4779-A20D-606066FB5C3F}"/>
    <cellStyle name="Moeda 2 2 2 3 2 4" xfId="2750" xr:uid="{47733CDD-1D7F-43FE-946C-36E3DADAD153}"/>
    <cellStyle name="Moeda 2 2 2 3 2 5" xfId="1002" xr:uid="{63617B73-B796-46C4-B1C3-3E548AFB73FA}"/>
    <cellStyle name="Moeda 2 2 2 3 3" xfId="493" xr:uid="{124CA27F-9F9C-457D-97A7-067D15363325}"/>
    <cellStyle name="Moeda 2 2 2 3 3 2" xfId="2293" xr:uid="{AE8B4C85-C67E-4E99-89F1-7144E253CB83}"/>
    <cellStyle name="Moeda 2 2 2 3 3 3" xfId="1735" xr:uid="{0B96B7B0-ED7B-4A97-B1E8-D16DCABB7487}"/>
    <cellStyle name="Moeda 2 2 2 3 3 4" xfId="2862" xr:uid="{6E3A75DD-057A-4EB4-8947-6C6DE3DDF13F}"/>
    <cellStyle name="Moeda 2 2 2 3 3 5" xfId="1114" xr:uid="{25346FA0-7685-4380-98C7-66DDB3D0B55A}"/>
    <cellStyle name="Moeda 2 2 2 3 4" xfId="2069" xr:uid="{FC22A06E-955A-4659-A615-FA4F4652D6D9}"/>
    <cellStyle name="Moeda 2 2 2 3 5" xfId="1511" xr:uid="{B2A2393E-82E1-4A2C-80AB-E065E63126C7}"/>
    <cellStyle name="Moeda 2 2 2 3 6" xfId="2488" xr:uid="{8867C4C9-E097-4BE9-9478-B21E4883182F}"/>
    <cellStyle name="Moeda 2 2 2 3 7" xfId="890" xr:uid="{DFA4ACAC-50FE-44ED-BACE-FA4BE85AFF32}"/>
    <cellStyle name="Moeda 2 2 2 4" xfId="344" xr:uid="{A03632DE-DDC1-44AF-9E9D-84868C3544B6}"/>
    <cellStyle name="Moeda 2 2 2 4 2" xfId="568" xr:uid="{2DF4F286-2C30-450B-87A3-69E862837B3D}"/>
    <cellStyle name="Moeda 2 2 2 4 2 2" xfId="2368" xr:uid="{5F34F8E3-39F0-4B8A-B7BF-6EE3E9CEB3BE}"/>
    <cellStyle name="Moeda 2 2 2 4 2 3" xfId="1810" xr:uid="{8987F71F-26F4-421C-AF22-E6F682E4BEE9}"/>
    <cellStyle name="Moeda 2 2 2 4 2 4" xfId="2937" xr:uid="{FC17CDE3-1DFD-44AF-82E9-5353DE1D993B}"/>
    <cellStyle name="Moeda 2 2 2 4 2 5" xfId="1189" xr:uid="{8978AC6B-E244-4C13-8E69-D3BD1564FC07}"/>
    <cellStyle name="Moeda 2 2 2 4 3" xfId="2144" xr:uid="{91F9F213-06F1-4E15-AA46-2DFDCFF1F63B}"/>
    <cellStyle name="Moeda 2 2 2 4 4" xfId="1586" xr:uid="{35536045-0ED3-4CDA-8945-F93707A40897}"/>
    <cellStyle name="Moeda 2 2 2 4 5" xfId="2713" xr:uid="{CD129E12-8A53-482B-B175-58BEC02D7DD0}"/>
    <cellStyle name="Moeda 2 2 2 4 6" xfId="965" xr:uid="{2E0FB85E-002F-48EF-9586-09260D27CA73}"/>
    <cellStyle name="Moeda 2 2 2 5" xfId="456" xr:uid="{4A7CEC32-08E2-4167-BBE2-0A0878F6BBB6}"/>
    <cellStyle name="Moeda 2 2 2 5 2" xfId="2256" xr:uid="{FEABE3CF-A248-4904-B6B0-62B9C4244709}"/>
    <cellStyle name="Moeda 2 2 2 5 3" xfId="1698" xr:uid="{2FD22312-904F-4E3B-B2B1-6F75348F2246}"/>
    <cellStyle name="Moeda 2 2 2 5 4" xfId="2825" xr:uid="{22CCAE04-F8BD-4669-9AFD-1CF12489D6B5}"/>
    <cellStyle name="Moeda 2 2 2 5 5" xfId="1077" xr:uid="{37552544-6B40-49AD-A031-1D5599DF4159}"/>
    <cellStyle name="Moeda 2 2 2 6" xfId="226" xr:uid="{29D20AC8-20EF-4A7A-B4A8-5DD55EAF2C62}"/>
    <cellStyle name="Moeda 2 2 2 6 2" xfId="2026" xr:uid="{97118219-AB8F-48D8-9FBB-68E75D12FD05}"/>
    <cellStyle name="Moeda 2 2 2 6 3" xfId="1468" xr:uid="{D0B6C18E-50BB-4FBC-B8AA-BBF893D142EB}"/>
    <cellStyle name="Moeda 2 2 2 6 4" xfId="2644" xr:uid="{6F78E18D-F5C2-422C-89DB-A6E2C9965A1E}"/>
    <cellStyle name="Moeda 2 2 2 6 5" xfId="847" xr:uid="{96452F8B-F46A-4ADD-8024-B41A8576C14A}"/>
    <cellStyle name="Moeda 2 2 2 7" xfId="627" xr:uid="{4FE220C5-0085-4B62-92C8-D7DF90F12E47}"/>
    <cellStyle name="Moeda 2 2 2 7 2" xfId="1904" xr:uid="{310EACF5-C003-470E-87BC-3029B223B994}"/>
    <cellStyle name="Moeda 2 2 2 7 3" xfId="2995" xr:uid="{28BAA336-3F6E-4944-BA34-319078E7809C}"/>
    <cellStyle name="Moeda 2 2 2 7 4" xfId="1247" xr:uid="{F867F0D2-7E99-414A-BC53-A104157E946F}"/>
    <cellStyle name="Moeda 2 2 2 8" xfId="1346" xr:uid="{62A6968B-9E31-4AAE-AEF0-A5BB79487FFC}"/>
    <cellStyle name="Moeda 2 2 2 9" xfId="2445" xr:uid="{4A1516BC-250D-4F47-9350-34914D7E68E4}"/>
    <cellStyle name="Moeda 2 2 3" xfId="134" xr:uid="{B779E970-703B-4632-83FB-FE1365B9C110}"/>
    <cellStyle name="Moeda 2 2 3 2" xfId="407" xr:uid="{0B23AAC4-6B41-4742-86FB-A0F1B509A16A}"/>
    <cellStyle name="Moeda 2 2 3 2 2" xfId="2207" xr:uid="{54B523AF-B701-47B3-B216-85A866372C13}"/>
    <cellStyle name="Moeda 2 2 3 2 3" xfId="1649" xr:uid="{BBE75B94-71CC-4A10-A652-ACBC35D36753}"/>
    <cellStyle name="Moeda 2 2 3 2 4" xfId="2776" xr:uid="{91948B51-3AA1-49A5-8B12-71B04C127A2B}"/>
    <cellStyle name="Moeda 2 2 3 2 5" xfId="1028" xr:uid="{88008410-A6EB-45A3-8D1C-78914569AC44}"/>
    <cellStyle name="Moeda 2 2 3 3" xfId="519" xr:uid="{0766D6D6-85A5-4CD3-961F-F4E4B8B5B9BB}"/>
    <cellStyle name="Moeda 2 2 3 3 2" xfId="2319" xr:uid="{C8F0EEEB-CB3E-4103-B76D-A60189E81684}"/>
    <cellStyle name="Moeda 2 2 3 3 3" xfId="1761" xr:uid="{A46ED325-083C-4330-BF38-270E29D86842}"/>
    <cellStyle name="Moeda 2 2 3 3 4" xfId="2888" xr:uid="{C9BF2C1B-77EF-41B3-A70B-062C13FFA3B2}"/>
    <cellStyle name="Moeda 2 2 3 3 5" xfId="1140" xr:uid="{E948D599-A8C4-404F-8A5D-8D0B4927B951}"/>
    <cellStyle name="Moeda 2 2 3 4" xfId="295" xr:uid="{01977AF5-AFAB-4D0A-9826-BF3F029FB7EB}"/>
    <cellStyle name="Moeda 2 2 3 4 2" xfId="2095" xr:uid="{F4619A2D-8AF3-4CD3-BF71-E85B1AF7E67E}"/>
    <cellStyle name="Moeda 2 2 3 4 3" xfId="1537" xr:uid="{D9DD897A-09EE-415E-98F9-174BFFA00B5C}"/>
    <cellStyle name="Moeda 2 2 3 4 4" xfId="2675" xr:uid="{AAF736F4-5369-4E46-B556-E84EA731163E}"/>
    <cellStyle name="Moeda 2 2 3 4 5" xfId="916" xr:uid="{6FCED151-8AB8-4099-BD00-3E74363ED0B9}"/>
    <cellStyle name="Moeda 2 2 3 5" xfId="1937" xr:uid="{4E02036C-3786-47B2-B90B-698B9B1AFA71}"/>
    <cellStyle name="Moeda 2 2 3 6" xfId="1379" xr:uid="{3FBE2B11-8BEE-4C3A-80B1-44A946C91FE8}"/>
    <cellStyle name="Moeda 2 2 3 7" xfId="2514" xr:uid="{C0F60E9C-4C93-4C65-8F70-A134F3AF9658}"/>
    <cellStyle name="Moeda 2 2 3 8" xfId="759" xr:uid="{913F27AE-5F6D-475A-BD11-A4B87300099E}"/>
    <cellStyle name="Moeda 2 2 4" xfId="257" xr:uid="{9944A202-9475-4431-951D-D05FCAE34A22}"/>
    <cellStyle name="Moeda 2 2 4 2" xfId="369" xr:uid="{E7195DFE-714C-49CA-AA73-3BEEB6EACAC8}"/>
    <cellStyle name="Moeda 2 2 4 2 2" xfId="2169" xr:uid="{842A0C10-DF19-43EC-99EC-21D2BE1D6F7C}"/>
    <cellStyle name="Moeda 2 2 4 2 3" xfId="1611" xr:uid="{65342FEA-3C2B-4C15-B315-A29B596D3751}"/>
    <cellStyle name="Moeda 2 2 4 2 4" xfId="2738" xr:uid="{A9719210-5D52-4F2E-A2F2-B9C1F24426DD}"/>
    <cellStyle name="Moeda 2 2 4 2 5" xfId="990" xr:uid="{A88B3E64-7182-4615-877D-07E8AADEDE93}"/>
    <cellStyle name="Moeda 2 2 4 3" xfId="481" xr:uid="{C56D39BC-46D5-4534-AFAD-CFCFDF1FC506}"/>
    <cellStyle name="Moeda 2 2 4 3 2" xfId="2281" xr:uid="{62DD94A3-D81D-4D64-B3C1-9677E761E4F6}"/>
    <cellStyle name="Moeda 2 2 4 3 3" xfId="1723" xr:uid="{321934DB-6EBA-428B-9DE9-5AB2BAB24E7D}"/>
    <cellStyle name="Moeda 2 2 4 3 4" xfId="2850" xr:uid="{5DBDC071-A74B-4EC6-817E-1CBF94553B83}"/>
    <cellStyle name="Moeda 2 2 4 3 5" xfId="1102" xr:uid="{81E429D8-B57F-4A14-B180-6C5D7A65B1D8}"/>
    <cellStyle name="Moeda 2 2 4 4" xfId="2057" xr:uid="{2D071C2F-9965-4984-9E4A-C76B22AF8451}"/>
    <cellStyle name="Moeda 2 2 4 5" xfId="1499" xr:uid="{009C7108-006D-407C-B841-5C3C55D530EC}"/>
    <cellStyle name="Moeda 2 2 4 6" xfId="2476" xr:uid="{C174E6BA-A2E2-4260-B201-3052E4399848}"/>
    <cellStyle name="Moeda 2 2 4 7" xfId="878" xr:uid="{E81E835B-0D9B-4A71-8575-D584D48C6304}"/>
    <cellStyle name="Moeda 2 2 5" xfId="332" xr:uid="{EF6180E2-6A0E-4B1D-858C-F24D34718DF0}"/>
    <cellStyle name="Moeda 2 2 5 2" xfId="556" xr:uid="{0752D22D-CCB5-4117-B116-8E9D0A222375}"/>
    <cellStyle name="Moeda 2 2 5 2 2" xfId="2356" xr:uid="{7F105A38-5FA8-4BA9-9B45-E09A95916E92}"/>
    <cellStyle name="Moeda 2 2 5 2 3" xfId="1798" xr:uid="{C3FB9A61-8F07-44AB-8BAA-DCFAAF981F16}"/>
    <cellStyle name="Moeda 2 2 5 2 4" xfId="2925" xr:uid="{F06C59D9-9FC3-40EC-9B56-BA0EC224F9F4}"/>
    <cellStyle name="Moeda 2 2 5 2 5" xfId="1177" xr:uid="{DA55B6D1-6F1F-4CC7-AB17-EF35C09794A7}"/>
    <cellStyle name="Moeda 2 2 5 3" xfId="2132" xr:uid="{F03F7674-5C80-4898-A9A7-A2C522370E09}"/>
    <cellStyle name="Moeda 2 2 5 4" xfId="1574" xr:uid="{E7E10BCB-2057-4E54-9A4B-472539177FEF}"/>
    <cellStyle name="Moeda 2 2 5 5" xfId="2701" xr:uid="{5607A48D-5CAE-42F7-BDEC-380B5E62B629}"/>
    <cellStyle name="Moeda 2 2 5 6" xfId="953" xr:uid="{312F88D8-ED01-4330-936A-EC23515EEB08}"/>
    <cellStyle name="Moeda 2 2 6" xfId="444" xr:uid="{94342D89-069B-42B2-97D2-98C3123CA7C1}"/>
    <cellStyle name="Moeda 2 2 6 2" xfId="2244" xr:uid="{8E7ECBDB-2BA0-4BC2-9A44-4DDA47907C4E}"/>
    <cellStyle name="Moeda 2 2 6 3" xfId="1686" xr:uid="{BEFA6D56-C5D6-4C31-AA43-8F057BA8F01B}"/>
    <cellStyle name="Moeda 2 2 6 4" xfId="2813" xr:uid="{FF2C30E6-7C09-4367-A2BD-F802DAF80997}"/>
    <cellStyle name="Moeda 2 2 6 5" xfId="1065" xr:uid="{7250799C-93F9-4B1A-A6C8-353B0C0A76B9}"/>
    <cellStyle name="Moeda 2 2 7" xfId="200" xr:uid="{319E49DB-409A-40BE-B079-B8AEFE0C04AD}"/>
    <cellStyle name="Moeda 2 2 7 2" xfId="2001" xr:uid="{F7CC8122-0AAA-4DA4-9AC3-5513063C545E}"/>
    <cellStyle name="Moeda 2 2 7 3" xfId="1443" xr:uid="{0B343149-09D7-4FBF-9CC7-352A665AB758}"/>
    <cellStyle name="Moeda 2 2 7 4" xfId="2619" xr:uid="{5C32AC47-2629-4E74-983E-4D2E0D2CF4E5}"/>
    <cellStyle name="Moeda 2 2 7 5" xfId="822" xr:uid="{E92C9C50-A91E-43EA-ADAF-32FE1C468FC8}"/>
    <cellStyle name="Moeda 2 2 8" xfId="602" xr:uid="{5DB4EC1D-AD04-4561-B7B9-33C481E70695}"/>
    <cellStyle name="Moeda 2 2 8 2" xfId="1854" xr:uid="{9326F062-A463-46BC-B00B-C783E52CB389}"/>
    <cellStyle name="Moeda 2 2 8 3" xfId="2970" xr:uid="{5590597E-F30A-42F7-B128-CFC226DF9E73}"/>
    <cellStyle name="Moeda 2 2 8 4" xfId="1222" xr:uid="{DDF6DB66-42FC-41D4-8677-08E3F72D8CDB}"/>
    <cellStyle name="Moeda 2 2 9" xfId="1296" xr:uid="{52293D09-8497-4595-B696-454828DFDE80}"/>
    <cellStyle name="Moeda 2 3" xfId="29" xr:uid="{8377C4CE-AFD4-49EF-9612-0A58ACDEDD48}"/>
    <cellStyle name="Moeda 2 3 10" xfId="660" xr:uid="{A9FEDE38-8EA7-4556-9572-F23F5C388CBB}"/>
    <cellStyle name="Moeda 2 3 2" xfId="83" xr:uid="{7C51328A-BA5C-491B-AE03-93339ABBAA07}"/>
    <cellStyle name="Moeda 2 3 2 2" xfId="401" xr:uid="{A0706987-4643-4A36-9495-B753BB1DD6BA}"/>
    <cellStyle name="Moeda 2 3 2 2 2" xfId="2201" xr:uid="{A20C6440-FEA8-49C8-9BBE-2D65CE261831}"/>
    <cellStyle name="Moeda 2 3 2 2 3" xfId="1643" xr:uid="{0ADE1A71-071A-4563-AB9F-40479231160A}"/>
    <cellStyle name="Moeda 2 3 2 2 4" xfId="2770" xr:uid="{ABF0A355-7C95-4106-A1FF-F361E27B9C8B}"/>
    <cellStyle name="Moeda 2 3 2 2 5" xfId="1022" xr:uid="{51339AE6-D752-4013-AC94-B604F7442411}"/>
    <cellStyle name="Moeda 2 3 2 3" xfId="513" xr:uid="{C8CBA767-296C-4F0D-84B1-45933681A841}"/>
    <cellStyle name="Moeda 2 3 2 3 2" xfId="2313" xr:uid="{773926DC-DD27-4633-B287-6FA5D112C4D2}"/>
    <cellStyle name="Moeda 2 3 2 3 3" xfId="1755" xr:uid="{08563829-DD11-4D51-846E-543C39495CD9}"/>
    <cellStyle name="Moeda 2 3 2 3 4" xfId="2882" xr:uid="{7E3E7120-D012-47E4-87DA-0AD1732577F1}"/>
    <cellStyle name="Moeda 2 3 2 3 5" xfId="1134" xr:uid="{749A1674-5D77-4F12-8F32-4456C65F653D}"/>
    <cellStyle name="Moeda 2 3 2 4" xfId="289" xr:uid="{278F3BEC-32A4-4F49-834F-BDA9F0EE9C1C}"/>
    <cellStyle name="Moeda 2 3 2 4 2" xfId="2089" xr:uid="{0972C07C-D2F7-492F-96CB-0F0CB68E83C5}"/>
    <cellStyle name="Moeda 2 3 2 4 3" xfId="1531" xr:uid="{9A7C3E9B-8A28-4149-9923-729982BB4553}"/>
    <cellStyle name="Moeda 2 3 2 4 4" xfId="2669" xr:uid="{A66521C6-E460-48A7-A015-3DF7E0DC6EE6}"/>
    <cellStyle name="Moeda 2 3 2 4 5" xfId="910" xr:uid="{96F027C4-9010-4E0B-AD4C-ADE73E1D96F4}"/>
    <cellStyle name="Moeda 2 3 2 5" xfId="1888" xr:uid="{6EA0C94E-87F0-4C6C-B7A7-F622A358EB97}"/>
    <cellStyle name="Moeda 2 3 2 6" xfId="1330" xr:uid="{8A0DD70E-269F-4838-AE73-05F6B31E57FE}"/>
    <cellStyle name="Moeda 2 3 2 7" xfId="2508" xr:uid="{505CDE79-3DC0-4335-A543-1721BBD1E920}"/>
    <cellStyle name="Moeda 2 3 2 8" xfId="710" xr:uid="{E0096143-DEC8-4FC3-AF31-4BF54455808A}"/>
    <cellStyle name="Moeda 2 3 3" xfId="150" xr:uid="{1C22A0C7-A0E3-4802-9A51-FAFFF7E62E4F}"/>
    <cellStyle name="Moeda 2 3 3 2" xfId="363" xr:uid="{39586785-A069-4DD9-B794-649F413544CB}"/>
    <cellStyle name="Moeda 2 3 3 2 2" xfId="2163" xr:uid="{F4F5A606-ED68-4F63-88AF-2A57350283D1}"/>
    <cellStyle name="Moeda 2 3 3 2 3" xfId="1605" xr:uid="{D2705A8E-841E-4BF2-9DC2-DB52B18C461A}"/>
    <cellStyle name="Moeda 2 3 3 2 4" xfId="2732" xr:uid="{A4FBD450-F1ED-453F-AD6D-6B2D1636418A}"/>
    <cellStyle name="Moeda 2 3 3 2 5" xfId="984" xr:uid="{8BE2F826-E2E8-4F3D-AF33-8AB95B59FBF3}"/>
    <cellStyle name="Moeda 2 3 3 3" xfId="475" xr:uid="{8BC9E005-EB7C-4768-B71E-A76CEC8D78BE}"/>
    <cellStyle name="Moeda 2 3 3 3 2" xfId="2275" xr:uid="{AE58A59C-7258-47A2-8E5D-62AD6E2251BD}"/>
    <cellStyle name="Moeda 2 3 3 3 3" xfId="1717" xr:uid="{3BF5D6C0-34B3-4A79-849B-7D752D493288}"/>
    <cellStyle name="Moeda 2 3 3 3 4" xfId="2844" xr:uid="{9BB1A99E-03C3-4AC7-9D03-28DB65568F93}"/>
    <cellStyle name="Moeda 2 3 3 3 5" xfId="1096" xr:uid="{10B3A4EA-D083-46DB-8036-107BD82765FF}"/>
    <cellStyle name="Moeda 2 3 3 4" xfId="251" xr:uid="{63991B48-4F0A-4D66-B71A-268DBBD6F500}"/>
    <cellStyle name="Moeda 2 3 3 4 2" xfId="2051" xr:uid="{62B5B00C-650B-4591-BE1A-297147AA3754}"/>
    <cellStyle name="Moeda 2 3 3 4 3" xfId="1493" xr:uid="{5ECA73AE-3894-4FFF-AB48-D811F73DAB69}"/>
    <cellStyle name="Moeda 2 3 3 4 4" xfId="2658" xr:uid="{1EC9558D-F2E3-4F79-A96B-AF15C4869140}"/>
    <cellStyle name="Moeda 2 3 3 4 5" xfId="872" xr:uid="{1003F6BA-5B63-4DFD-8D9C-7EE0581A4811}"/>
    <cellStyle name="Moeda 2 3 3 5" xfId="1953" xr:uid="{24D299F0-B111-4176-BBB8-10CEC9DB8907}"/>
    <cellStyle name="Moeda 2 3 3 6" xfId="1395" xr:uid="{1783D415-73C8-42F7-A277-099D4AB91DBB}"/>
    <cellStyle name="Moeda 2 3 3 7" xfId="2470" xr:uid="{8FB49823-A5EE-4772-BBDA-94AD2E6AD9A6}"/>
    <cellStyle name="Moeda 2 3 3 8" xfId="775" xr:uid="{A31DD595-056D-4296-A5AC-BF19CBAD9095}"/>
    <cellStyle name="Moeda 2 3 4" xfId="326" xr:uid="{2B3A63D3-47DC-49D6-B2EE-371197DEEE05}"/>
    <cellStyle name="Moeda 2 3 4 2" xfId="550" xr:uid="{DE370F0F-8A61-4821-A20B-55361A5439DB}"/>
    <cellStyle name="Moeda 2 3 4 2 2" xfId="2350" xr:uid="{986426B1-82A4-4712-A266-13F0006034A5}"/>
    <cellStyle name="Moeda 2 3 4 2 3" xfId="1792" xr:uid="{3B782AD7-A698-482F-BCEA-60B1450FD23D}"/>
    <cellStyle name="Moeda 2 3 4 2 4" xfId="2919" xr:uid="{4EAD82EF-3D35-4708-ADCB-2E6D865B1DD2}"/>
    <cellStyle name="Moeda 2 3 4 2 5" xfId="1171" xr:uid="{376FB090-9AFF-485B-8322-9BACF73A4726}"/>
    <cellStyle name="Moeda 2 3 4 3" xfId="2126" xr:uid="{BBE33D82-1D28-407F-BA1D-044EF43E5E37}"/>
    <cellStyle name="Moeda 2 3 4 4" xfId="1568" xr:uid="{72CBEB00-B230-4673-AF59-90BA374758FA}"/>
    <cellStyle name="Moeda 2 3 4 5" xfId="2695" xr:uid="{C44ECBF6-0A02-46FE-BBEE-F51E19093407}"/>
    <cellStyle name="Moeda 2 3 4 6" xfId="947" xr:uid="{CD886732-A477-4574-9C2C-0C8985251E3E}"/>
    <cellStyle name="Moeda 2 3 5" xfId="438" xr:uid="{81A77DA8-37B1-4DD0-AF72-2DD936740C81}"/>
    <cellStyle name="Moeda 2 3 5 2" xfId="2238" xr:uid="{100E4D5B-2F32-4B27-AAAE-6E20E746E523}"/>
    <cellStyle name="Moeda 2 3 5 3" xfId="1680" xr:uid="{AAAB9F13-0840-4470-9A6D-20A47EA72EBE}"/>
    <cellStyle name="Moeda 2 3 5 4" xfId="2807" xr:uid="{F56CF84A-22B2-4BBF-A334-3FCDA97B63DB}"/>
    <cellStyle name="Moeda 2 3 5 5" xfId="1059" xr:uid="{B986DB65-5B7F-41C4-8EFA-37ADE1D6B145}"/>
    <cellStyle name="Moeda 2 3 6" xfId="187" xr:uid="{8929F577-E9ED-4F40-B124-DE731FF9AC69}"/>
    <cellStyle name="Moeda 2 3 6 2" xfId="1988" xr:uid="{08B13705-C952-49C7-AC16-5AB8EF97ECAF}"/>
    <cellStyle name="Moeda 2 3 6 3" xfId="1430" xr:uid="{C4DD81DF-1ABC-42E8-A194-EDB1C910D3A4}"/>
    <cellStyle name="Moeda 2 3 6 4" xfId="2607" xr:uid="{0EDB5926-8A11-4572-AB70-75101EF96260}"/>
    <cellStyle name="Moeda 2 3 6 5" xfId="810" xr:uid="{3D0E6BEF-A39C-478A-AB00-FD718CEB8DE8}"/>
    <cellStyle name="Moeda 2 3 7" xfId="590" xr:uid="{94C1EBF4-7571-4789-968B-2A28D635EA3F}"/>
    <cellStyle name="Moeda 2 3 7 2" xfId="1838" xr:uid="{C4B68907-B13B-43F7-9BAC-9D2386FC7B34}"/>
    <cellStyle name="Moeda 2 3 7 3" xfId="2958" xr:uid="{3977EA7B-3602-4E84-8ABB-375E1630A30D}"/>
    <cellStyle name="Moeda 2 3 7 4" xfId="1210" xr:uid="{830CF539-0021-4AB8-8D49-A1741836D9BE}"/>
    <cellStyle name="Moeda 2 3 8" xfId="1280" xr:uid="{E68963CF-D77D-4F15-85DE-4A2D960E13D6}"/>
    <cellStyle name="Moeda 2 3 9" xfId="2407" xr:uid="{3CE0F5BC-A3D5-498A-BFC6-D43CB835E534}"/>
    <cellStyle name="Moeda 2 4" xfId="65" xr:uid="{E1587723-6F65-4727-9B31-B74F82F38731}"/>
    <cellStyle name="Moeda 2 4 10" xfId="693" xr:uid="{7BB93618-ED5C-4279-A4C8-6FC11ADEA2D7}"/>
    <cellStyle name="Moeda 2 4 2" xfId="301" xr:uid="{7E3CE720-B89D-47A2-B17F-8953522D6CE9}"/>
    <cellStyle name="Moeda 2 4 2 2" xfId="413" xr:uid="{F33963DB-BFD3-4CA1-8052-E4F1589E1BEB}"/>
    <cellStyle name="Moeda 2 4 2 2 2" xfId="2213" xr:uid="{4EFA2BDF-DDDD-4332-9D7C-0A1919BA088F}"/>
    <cellStyle name="Moeda 2 4 2 2 3" xfId="1655" xr:uid="{7E2E5436-05C9-45D5-84CF-2537F57C45EF}"/>
    <cellStyle name="Moeda 2 4 2 2 4" xfId="2782" xr:uid="{E1EFE27B-59B8-4A2E-BC06-CE1D4DB77A80}"/>
    <cellStyle name="Moeda 2 4 2 2 5" xfId="1034" xr:uid="{44BE1C6F-5938-40CD-AC3A-E8744CE0E922}"/>
    <cellStyle name="Moeda 2 4 2 3" xfId="525" xr:uid="{A1EA4581-453E-4A0B-8BBC-4DDE33F11E43}"/>
    <cellStyle name="Moeda 2 4 2 3 2" xfId="2325" xr:uid="{60A439EB-C785-49F0-B22A-B31AB36D9747}"/>
    <cellStyle name="Moeda 2 4 2 3 3" xfId="1767" xr:uid="{0AAD66B5-7869-4515-ABE9-BA8B441DE2A3}"/>
    <cellStyle name="Moeda 2 4 2 3 4" xfId="2894" xr:uid="{87F1CEE9-C4FF-4D30-B3B1-45AD7A8A7E07}"/>
    <cellStyle name="Moeda 2 4 2 3 5" xfId="1146" xr:uid="{21676AEB-B0CF-4834-8D72-D87598029039}"/>
    <cellStyle name="Moeda 2 4 2 4" xfId="2101" xr:uid="{56006499-B1BE-45AA-A6D5-530910242726}"/>
    <cellStyle name="Moeda 2 4 2 5" xfId="1543" xr:uid="{08705FA9-C38F-41A7-B8A2-D45005198189}"/>
    <cellStyle name="Moeda 2 4 2 6" xfId="2520" xr:uid="{501BAD71-8036-4733-8122-D3CCAAB932B4}"/>
    <cellStyle name="Moeda 2 4 2 7" xfId="922" xr:uid="{F63D216C-07C6-4B31-91A4-B8AF8BB4422A}"/>
    <cellStyle name="Moeda 2 4 3" xfId="263" xr:uid="{477B36F6-3D49-4A9E-A330-74400DBB98C7}"/>
    <cellStyle name="Moeda 2 4 3 2" xfId="375" xr:uid="{061A4D4E-20FF-4181-B753-8A760BADDAEE}"/>
    <cellStyle name="Moeda 2 4 3 2 2" xfId="2175" xr:uid="{97216747-D7C7-4586-A492-4C5A1E214848}"/>
    <cellStyle name="Moeda 2 4 3 2 3" xfId="1617" xr:uid="{7FDA6442-D94D-4B50-A8F6-0932A4F033F7}"/>
    <cellStyle name="Moeda 2 4 3 2 4" xfId="2744" xr:uid="{6D73CCC8-24F9-49A1-A4AE-D750C95D39ED}"/>
    <cellStyle name="Moeda 2 4 3 2 5" xfId="996" xr:uid="{AC0A6EB6-1C69-4811-985C-674CB57A1F0A}"/>
    <cellStyle name="Moeda 2 4 3 3" xfId="487" xr:uid="{E09C8796-34A4-4D3C-B940-F6932AC3785D}"/>
    <cellStyle name="Moeda 2 4 3 3 2" xfId="2287" xr:uid="{C6B1893F-B370-4C53-999F-321E895AA879}"/>
    <cellStyle name="Moeda 2 4 3 3 3" xfId="1729" xr:uid="{7650C46A-EDDF-43EB-A415-3109036410A7}"/>
    <cellStyle name="Moeda 2 4 3 3 4" xfId="2856" xr:uid="{D35D97DF-8AE9-4988-8AA8-0327F9327E8E}"/>
    <cellStyle name="Moeda 2 4 3 3 5" xfId="1108" xr:uid="{DE17A287-CD6B-4B68-8FB5-AC4F7497B66F}"/>
    <cellStyle name="Moeda 2 4 3 4" xfId="2063" xr:uid="{3B54F285-A8E0-4C09-857B-963A16B56F3D}"/>
    <cellStyle name="Moeda 2 4 3 5" xfId="1505" xr:uid="{201E4A43-CD7A-4813-9353-37BEF0FFE24F}"/>
    <cellStyle name="Moeda 2 4 3 6" xfId="2482" xr:uid="{692B2123-56C9-4DA3-B14D-B2025BC32EEF}"/>
    <cellStyle name="Moeda 2 4 3 7" xfId="884" xr:uid="{7015F74B-E598-4927-90F1-964DD9B72067}"/>
    <cellStyle name="Moeda 2 4 4" xfId="338" xr:uid="{584D67EF-F344-4D3C-A3E8-3AA19AC7EA9F}"/>
    <cellStyle name="Moeda 2 4 4 2" xfId="562" xr:uid="{FF4DC02A-0040-42EF-8186-A2FBFF117E5F}"/>
    <cellStyle name="Moeda 2 4 4 2 2" xfId="2362" xr:uid="{928792D9-7CFF-4220-96C6-414B38C85020}"/>
    <cellStyle name="Moeda 2 4 4 2 3" xfId="1804" xr:uid="{F6C21507-79FA-4888-86F7-565DEC5C36E3}"/>
    <cellStyle name="Moeda 2 4 4 2 4" xfId="2931" xr:uid="{31FDC786-0BF4-423B-B415-C0BE09F6E8C1}"/>
    <cellStyle name="Moeda 2 4 4 2 5" xfId="1183" xr:uid="{067DE8FB-5A22-4640-A408-ABDE223A1CDD}"/>
    <cellStyle name="Moeda 2 4 4 3" xfId="2138" xr:uid="{9B1901DF-584A-44EF-A69F-D62EA765960F}"/>
    <cellStyle name="Moeda 2 4 4 4" xfId="1580" xr:uid="{44B91A4D-089D-4D05-A909-661554FF2615}"/>
    <cellStyle name="Moeda 2 4 4 5" xfId="2707" xr:uid="{B1CED188-C763-439A-8EAB-5780FE682167}"/>
    <cellStyle name="Moeda 2 4 4 6" xfId="959" xr:uid="{68B653A0-BBB7-4F06-BD2F-33D23C2B1414}"/>
    <cellStyle name="Moeda 2 4 5" xfId="450" xr:uid="{D798E45C-2075-43CC-B8B1-A3CE5F65D957}"/>
    <cellStyle name="Moeda 2 4 5 2" xfId="2250" xr:uid="{9897D094-B938-466A-82B7-0ED95AE8A9D8}"/>
    <cellStyle name="Moeda 2 4 5 3" xfId="1692" xr:uid="{34CFCC6C-CF5C-4ADB-B8C4-2490F6D52903}"/>
    <cellStyle name="Moeda 2 4 5 4" xfId="2819" xr:uid="{8321CE21-8B4C-4B07-ABA3-60F3B8B0A550}"/>
    <cellStyle name="Moeda 2 4 5 5" xfId="1071" xr:uid="{F85B9781-7616-4D6D-8FB9-6F106B3EA94E}"/>
    <cellStyle name="Moeda 2 4 6" xfId="214" xr:uid="{A46DA9EE-C6DC-4BAA-93AA-741676E5025B}"/>
    <cellStyle name="Moeda 2 4 6 2" xfId="2014" xr:uid="{CC3C891F-A838-4D19-B4A1-1258FBDC8963}"/>
    <cellStyle name="Moeda 2 4 6 3" xfId="1456" xr:uid="{ADFC3B62-56EB-4BD2-9ED4-EADCC47A3364}"/>
    <cellStyle name="Moeda 2 4 6 4" xfId="2632" xr:uid="{96BB52BB-4E87-4C4B-AAB2-8136BD93AE7D}"/>
    <cellStyle name="Moeda 2 4 6 5" xfId="835" xr:uid="{5DDD39C7-66CC-4D81-ACF6-659B1AF4CB6C}"/>
    <cellStyle name="Moeda 2 4 7" xfId="615" xr:uid="{E30CE150-F2D9-4CE1-8BBB-C69BFE0931CD}"/>
    <cellStyle name="Moeda 2 4 7 2" xfId="1871" xr:uid="{40349DF5-222E-4B27-AF93-60A7B4D78712}"/>
    <cellStyle name="Moeda 2 4 7 3" xfId="2983" xr:uid="{A520913A-1DFB-4DF2-A805-47DC402B93CC}"/>
    <cellStyle name="Moeda 2 4 7 4" xfId="1235" xr:uid="{B71CC3D7-4E43-48E2-97B5-236EB787D552}"/>
    <cellStyle name="Moeda 2 4 8" xfId="1313" xr:uid="{9E455F5D-842D-4F77-A0A5-01EA478AB0D2}"/>
    <cellStyle name="Moeda 2 4 9" xfId="2433" xr:uid="{6982D9BF-64A9-42DD-9DEA-E3283618C6AD}"/>
    <cellStyle name="Moeda 2 5" xfId="118" xr:uid="{78085312-E8F3-4DAE-8A43-66849C6206BA}"/>
    <cellStyle name="Moeda 2 5 10" xfId="743" xr:uid="{61096DB5-B4A3-4B62-9350-61FCB62AAE47}"/>
    <cellStyle name="Moeda 2 5 2" xfId="283" xr:uid="{EEC02921-7A09-4175-AEF2-1E805C8DB887}"/>
    <cellStyle name="Moeda 2 5 2 2" xfId="395" xr:uid="{5DCD966F-C869-4FD5-8DB7-E24C2295E67D}"/>
    <cellStyle name="Moeda 2 5 2 2 2" xfId="2195" xr:uid="{90162F95-40EF-4597-B2B9-0AB7C88E8CDB}"/>
    <cellStyle name="Moeda 2 5 2 2 3" xfId="1637" xr:uid="{EE0B647C-CFBB-4A6B-B0AA-CE8E228F81D3}"/>
    <cellStyle name="Moeda 2 5 2 2 4" xfId="2764" xr:uid="{51DBC86F-C1F1-48D3-9480-F97B653F89F6}"/>
    <cellStyle name="Moeda 2 5 2 2 5" xfId="1016" xr:uid="{E1F3D34D-B8C9-46B5-81E3-1571EE822F40}"/>
    <cellStyle name="Moeda 2 5 2 3" xfId="507" xr:uid="{3F04D53C-C42B-4A48-8389-4DBF41E278A4}"/>
    <cellStyle name="Moeda 2 5 2 3 2" xfId="2307" xr:uid="{3A2D4519-E0CE-470C-BEFF-287770E80DF4}"/>
    <cellStyle name="Moeda 2 5 2 3 3" xfId="1749" xr:uid="{25311F86-1A15-4121-B744-E9C2CF802054}"/>
    <cellStyle name="Moeda 2 5 2 3 4" xfId="2876" xr:uid="{CADC027D-3143-4F44-B162-5820F395339A}"/>
    <cellStyle name="Moeda 2 5 2 3 5" xfId="1128" xr:uid="{B592481D-84AF-476C-9D7B-9B517D119F7A}"/>
    <cellStyle name="Moeda 2 5 2 4" xfId="2083" xr:uid="{00CA984E-E847-48A4-A719-4AFA71A553EC}"/>
    <cellStyle name="Moeda 2 5 2 5" xfId="1525" xr:uid="{5AB6B3A6-1F65-4D16-B26C-A07071AA04ED}"/>
    <cellStyle name="Moeda 2 5 2 6" xfId="2502" xr:uid="{AE86F2AB-3D53-43F8-ABAE-4B641FD41A87}"/>
    <cellStyle name="Moeda 2 5 2 7" xfId="904" xr:uid="{D1EF77FD-2820-4510-A12D-0BF055F78C83}"/>
    <cellStyle name="Moeda 2 5 3" xfId="245" xr:uid="{3ED9CCEF-014A-4FB3-987C-72C407F0BE50}"/>
    <cellStyle name="Moeda 2 5 3 2" xfId="357" xr:uid="{14271053-CD3D-4961-B5F5-370982577564}"/>
    <cellStyle name="Moeda 2 5 3 2 2" xfId="2157" xr:uid="{35149740-9609-4533-8D23-9927C3A1C57F}"/>
    <cellStyle name="Moeda 2 5 3 2 3" xfId="1599" xr:uid="{0B2B1643-7FE4-42FE-ADD3-F40F1BDC19C0}"/>
    <cellStyle name="Moeda 2 5 3 2 4" xfId="2726" xr:uid="{862178E1-291E-4A74-9475-8E7584FB1CDD}"/>
    <cellStyle name="Moeda 2 5 3 2 5" xfId="978" xr:uid="{B0680FB1-0AE9-4304-BAB3-888878861DFB}"/>
    <cellStyle name="Moeda 2 5 3 3" xfId="469" xr:uid="{FB4C6515-9F43-4FEA-980C-7A7B7B5DA9D4}"/>
    <cellStyle name="Moeda 2 5 3 3 2" xfId="2269" xr:uid="{1F033549-FE93-48FF-99EE-3BD8C0F68F0C}"/>
    <cellStyle name="Moeda 2 5 3 3 3" xfId="1711" xr:uid="{2D49E59E-A0C5-40B4-BAB4-6E0E1CA0CCE5}"/>
    <cellStyle name="Moeda 2 5 3 3 4" xfId="2838" xr:uid="{25BC85A3-1712-4613-880A-9FAEC8CAF0A2}"/>
    <cellStyle name="Moeda 2 5 3 3 5" xfId="1090" xr:uid="{56867183-8A93-4C2C-8CB8-184D3F09DECB}"/>
    <cellStyle name="Moeda 2 5 3 4" xfId="2045" xr:uid="{C5FAA7A0-A578-4BFB-AE3C-6E77C5AFCA7C}"/>
    <cellStyle name="Moeda 2 5 3 5" xfId="1487" xr:uid="{8435D305-2A87-4DFD-BC4D-6CE3057D675F}"/>
    <cellStyle name="Moeda 2 5 3 6" xfId="2464" xr:uid="{CF244144-81CF-4A39-BFB3-AF202D0D8895}"/>
    <cellStyle name="Moeda 2 5 3 7" xfId="866" xr:uid="{94022548-03CE-4888-9023-0EEF468063F9}"/>
    <cellStyle name="Moeda 2 5 4" xfId="320" xr:uid="{B5F9512A-8DBC-44B4-830E-B7B518D7293B}"/>
    <cellStyle name="Moeda 2 5 4 2" xfId="544" xr:uid="{4938F480-FAE9-46B3-B7C2-4EC9D3FD155E}"/>
    <cellStyle name="Moeda 2 5 4 2 2" xfId="2344" xr:uid="{BBE97084-F4EE-453C-9339-125321654898}"/>
    <cellStyle name="Moeda 2 5 4 2 3" xfId="1786" xr:uid="{6B1397DD-66C7-4082-A640-B285ADF22DD2}"/>
    <cellStyle name="Moeda 2 5 4 2 4" xfId="2913" xr:uid="{4DAD0CCE-8CBA-4B41-9B6A-30CE2D44A332}"/>
    <cellStyle name="Moeda 2 5 4 2 5" xfId="1165" xr:uid="{3CE8B360-A12A-457A-8529-3371C2001DAF}"/>
    <cellStyle name="Moeda 2 5 4 3" xfId="2120" xr:uid="{386D3D4E-F413-4F9B-B83A-440E86C1BC59}"/>
    <cellStyle name="Moeda 2 5 4 4" xfId="1562" xr:uid="{BBE153B3-A688-4A14-969D-94339CA651B3}"/>
    <cellStyle name="Moeda 2 5 4 5" xfId="2689" xr:uid="{BF6062BA-E18B-444C-84AD-B5B67A4EB3DF}"/>
    <cellStyle name="Moeda 2 5 4 6" xfId="941" xr:uid="{810FAB3D-6A3D-4667-8057-AECFF74F898A}"/>
    <cellStyle name="Moeda 2 5 5" xfId="432" xr:uid="{C92B5FD1-DD54-4981-99EA-6E56BEA60260}"/>
    <cellStyle name="Moeda 2 5 5 2" xfId="2232" xr:uid="{96F306D0-188D-4F3E-B98C-F075A11F3FE2}"/>
    <cellStyle name="Moeda 2 5 5 3" xfId="1674" xr:uid="{0531B5DB-0EDF-4C1C-AF10-BCC1D191BB4F}"/>
    <cellStyle name="Moeda 2 5 5 4" xfId="2801" xr:uid="{C61BD3E5-2D62-4523-91CD-2F36B4C3D72A}"/>
    <cellStyle name="Moeda 2 5 5 5" xfId="1053" xr:uid="{B16C3899-AB5E-4EB6-A3BB-759115A736DE}"/>
    <cellStyle name="Moeda 2 5 6" xfId="176" xr:uid="{D66C7697-7213-4911-9C52-55736F4BC63F}"/>
    <cellStyle name="Moeda 2 5 6 2" xfId="1977" xr:uid="{5CC87330-F121-4F5D-AE32-8175145D27CF}"/>
    <cellStyle name="Moeda 2 5 6 3" xfId="1419" xr:uid="{EAAA42CF-5E75-4C69-8245-9C787FEB2B8C}"/>
    <cellStyle name="Moeda 2 5 6 4" xfId="2596" xr:uid="{35B33D12-A32F-470D-98C0-E1EF665BEB2E}"/>
    <cellStyle name="Moeda 2 5 6 5" xfId="799" xr:uid="{2DAEFB85-C514-49C4-ACEE-B1B5D6909463}"/>
    <cellStyle name="Moeda 2 5 7" xfId="1921" xr:uid="{A0B9529E-CF60-406A-92D5-9D546EBD0096}"/>
    <cellStyle name="Moeda 2 5 8" xfId="1363" xr:uid="{C7C888FC-F5F9-4E0F-9F02-AD45CA32EEF6}"/>
    <cellStyle name="Moeda 2 5 9" xfId="2396" xr:uid="{8CAABE55-3632-45C8-B848-CA53CED6825A}"/>
    <cellStyle name="Moeda 2 6" xfId="276" xr:uid="{57A4A821-B985-4D32-AD02-722644F07D0B}"/>
    <cellStyle name="Moeda 2 6 2" xfId="388" xr:uid="{D3DD0C40-3530-4B00-9F61-AFEB8D41653D}"/>
    <cellStyle name="Moeda 2 6 2 2" xfId="2188" xr:uid="{B5CCDA08-CAE7-48D9-9BD8-88B783A0725B}"/>
    <cellStyle name="Moeda 2 6 2 3" xfId="1630" xr:uid="{A96A6639-3217-45B6-8BF3-4AEAB8B5EAE7}"/>
    <cellStyle name="Moeda 2 6 2 4" xfId="2757" xr:uid="{1594B96A-432F-4922-B957-09B86A341C65}"/>
    <cellStyle name="Moeda 2 6 2 5" xfId="1009" xr:uid="{2D55383E-D737-4EDB-B17F-3F09040B88EB}"/>
    <cellStyle name="Moeda 2 6 3" xfId="500" xr:uid="{1F973639-8E67-460C-9C49-D6A04853CADD}"/>
    <cellStyle name="Moeda 2 6 3 2" xfId="2300" xr:uid="{6C07CD1F-B7BF-494E-B182-413D493D6BE5}"/>
    <cellStyle name="Moeda 2 6 3 3" xfId="1742" xr:uid="{4C8C4B7C-D46F-4BA6-B682-0DC83D976312}"/>
    <cellStyle name="Moeda 2 6 3 4" xfId="2869" xr:uid="{BF908D5C-4638-4856-A67D-36C660341C44}"/>
    <cellStyle name="Moeda 2 6 3 5" xfId="1121" xr:uid="{D2590984-F2B6-4F82-924E-3134A4E4A0B8}"/>
    <cellStyle name="Moeda 2 6 4" xfId="2076" xr:uid="{210E9556-449A-4F50-AE42-D8D531834D0D}"/>
    <cellStyle name="Moeda 2 6 5" xfId="1518" xr:uid="{E2165B86-2DC1-4C35-BE7C-0FB3CF122595}"/>
    <cellStyle name="Moeda 2 6 6" xfId="2495" xr:uid="{A54EDD09-4451-4567-866F-F0E3ED682DD2}"/>
    <cellStyle name="Moeda 2 6 7" xfId="897" xr:uid="{9368BB5A-BBC5-499A-BFE3-B9589E0DC59C}"/>
    <cellStyle name="Moeda 2 7" xfId="238" xr:uid="{EC367935-C2F0-4EB3-B24D-FF2569B26DE8}"/>
    <cellStyle name="Moeda 2 7 2" xfId="350" xr:uid="{644228F8-8792-45A6-A469-F26B175554DC}"/>
    <cellStyle name="Moeda 2 7 2 2" xfId="2150" xr:uid="{236362AD-589F-4F63-B7EC-58DDB8B75F1B}"/>
    <cellStyle name="Moeda 2 7 2 3" xfId="1592" xr:uid="{4201A21A-2A87-45EB-A6A0-71F6911FE49E}"/>
    <cellStyle name="Moeda 2 7 2 4" xfId="2719" xr:uid="{0863D775-998C-47E8-B5DC-A2DA1FE05978}"/>
    <cellStyle name="Moeda 2 7 2 5" xfId="971" xr:uid="{EE496081-DD06-4DFE-93C1-AD3DF8956962}"/>
    <cellStyle name="Moeda 2 7 3" xfId="462" xr:uid="{FE26C530-5B9F-4630-836A-6FFFCE614247}"/>
    <cellStyle name="Moeda 2 7 3 2" xfId="2262" xr:uid="{3C53468D-FC1D-4126-B6C4-56655EA1E823}"/>
    <cellStyle name="Moeda 2 7 3 3" xfId="1704" xr:uid="{C3799D2D-7021-442B-B770-74E99EF0F8F5}"/>
    <cellStyle name="Moeda 2 7 3 4" xfId="2831" xr:uid="{3001E23E-380B-4938-AB34-17F5C156BC6D}"/>
    <cellStyle name="Moeda 2 7 3 5" xfId="1083" xr:uid="{47880CA2-E85B-4FCD-8965-FACC57361B58}"/>
    <cellStyle name="Moeda 2 7 4" xfId="2038" xr:uid="{CA90D60D-6694-49D2-9D96-10FDE4B1B851}"/>
    <cellStyle name="Moeda 2 7 5" xfId="1480" xr:uid="{1CCF8BEC-F6F1-4AC8-9B37-323CD5A506EC}"/>
    <cellStyle name="Moeda 2 7 6" xfId="2457" xr:uid="{B1F13A77-D742-403C-9299-5F5582948CFE}"/>
    <cellStyle name="Moeda 2 7 7" xfId="859" xr:uid="{0903D47F-CEA9-4B5F-871D-2ABD3035C641}"/>
    <cellStyle name="Moeda 2 8" xfId="313" xr:uid="{CF8F08FC-9440-4AA2-B816-7681BA89C16B}"/>
    <cellStyle name="Moeda 2 8 2" xfId="537" xr:uid="{82F06C83-E047-4138-8EE8-37891EC29F1C}"/>
    <cellStyle name="Moeda 2 8 2 2" xfId="2337" xr:uid="{E3B46EA6-10FD-4D03-BE09-D21E28DAE00B}"/>
    <cellStyle name="Moeda 2 8 2 3" xfId="1779" xr:uid="{0AB62D5A-1198-4DC2-8837-FDFC22082030}"/>
    <cellStyle name="Moeda 2 8 2 4" xfId="2906" xr:uid="{79973BF1-235D-4737-A33A-CD8F50878BD9}"/>
    <cellStyle name="Moeda 2 8 2 5" xfId="1158" xr:uid="{A077D8A9-BE3C-4877-9C1A-2322D76399D7}"/>
    <cellStyle name="Moeda 2 8 3" xfId="2113" xr:uid="{CFC30D67-488F-42E6-BEF9-09FC107FDB86}"/>
    <cellStyle name="Moeda 2 8 4" xfId="1555" xr:uid="{5D4BC7D3-99D8-4653-81B7-6485670D20B8}"/>
    <cellStyle name="Moeda 2 8 5" xfId="2682" xr:uid="{F1D019F6-A822-49C3-B1F1-AC0D45C39C0E}"/>
    <cellStyle name="Moeda 2 8 6" xfId="934" xr:uid="{920D755C-2CB9-47CF-9D06-CF68AA6D182B}"/>
    <cellStyle name="Moeda 2 9" xfId="425" xr:uid="{EED3564B-ED42-4E59-BBF4-37DF301E297A}"/>
    <cellStyle name="Moeda 2 9 2" xfId="2225" xr:uid="{2FCAFF4B-C7BE-4F53-BB3F-F94ED6DABB8F}"/>
    <cellStyle name="Moeda 2 9 3" xfId="1667" xr:uid="{B3A47FFD-E92E-47A4-8064-4564CE5CA287}"/>
    <cellStyle name="Moeda 2 9 4" xfId="2794" xr:uid="{92294E8D-F399-44FB-845A-00B5AE26D1F8}"/>
    <cellStyle name="Moeda 2 9 5" xfId="1046" xr:uid="{5EB36057-E4AC-4656-8A07-D2DADE255946}"/>
    <cellStyle name="Moeda 3" xfId="14" xr:uid="{00000000-0005-0000-0000-000002000000}"/>
    <cellStyle name="Moeda 3 10" xfId="168" xr:uid="{00CEBD48-747B-4552-A3AD-A518204CFE70}"/>
    <cellStyle name="Moeda 3 10 2" xfId="1970" xr:uid="{2A2762B3-6055-4496-85E6-EB5ECF8B49D8}"/>
    <cellStyle name="Moeda 3 10 3" xfId="1412" xr:uid="{196D09BD-DB64-48E4-B3AE-AF4E86DA113F}"/>
    <cellStyle name="Moeda 3 10 4" xfId="2589" xr:uid="{25F66364-EE41-4732-A90F-239FEB5EB857}"/>
    <cellStyle name="Moeda 3 10 5" xfId="792" xr:uid="{9FD5CBA1-9854-4910-A522-B37B16FA403A}"/>
    <cellStyle name="Moeda 3 11" xfId="583" xr:uid="{DFFBDDFC-015B-4F44-89E3-49647DF74818}"/>
    <cellStyle name="Moeda 3 11 2" xfId="1825" xr:uid="{FD01C90F-9B4B-4939-8505-364D1DC90DC6}"/>
    <cellStyle name="Moeda 3 11 3" xfId="2951" xr:uid="{82C0BB39-D814-4830-A888-AB945F687494}"/>
    <cellStyle name="Moeda 3 11 4" xfId="1203" xr:uid="{367C7516-9CF0-490C-97C5-C68261D18E93}"/>
    <cellStyle name="Moeda 3 12" xfId="1268" xr:uid="{8D68AB4C-EDD0-4F46-8E48-DE24B59DB009}"/>
    <cellStyle name="Moeda 3 13" xfId="2389" xr:uid="{128BC35B-932E-4928-A3CE-F4512B04886A}"/>
    <cellStyle name="Moeda 3 14" xfId="648" xr:uid="{810F6CC5-C42A-41C3-A19E-5C78E72B8A6B}"/>
    <cellStyle name="Moeda 3 2" xfId="52" xr:uid="{ED7C48F0-AE38-4B0A-9732-EE7163E63EDC}"/>
    <cellStyle name="Moeda 3 2 10" xfId="2424" xr:uid="{0E49B1FB-7778-4A36-B926-D18C4144018D}"/>
    <cellStyle name="Moeda 3 2 11" xfId="681" xr:uid="{34209FD0-BFDE-400A-AC4A-FBD8417140FD}"/>
    <cellStyle name="Moeda 3 2 2" xfId="104" xr:uid="{F8F80C58-1F2C-47E1-9849-8C72426D8D0A}"/>
    <cellStyle name="Moeda 3 2 2 10" xfId="731" xr:uid="{2680D510-196A-492B-8AA3-E48139FA722D}"/>
    <cellStyle name="Moeda 3 2 2 2" xfId="309" xr:uid="{15E4F6F3-1E86-4A47-8C59-7CEE2D6895D3}"/>
    <cellStyle name="Moeda 3 2 2 2 2" xfId="421" xr:uid="{45FFC04B-08CD-4B31-A2BF-01EC1ED0E67D}"/>
    <cellStyle name="Moeda 3 2 2 2 2 2" xfId="2221" xr:uid="{C4C0FE08-18D9-4506-A43B-C6ECB42E97C8}"/>
    <cellStyle name="Moeda 3 2 2 2 2 3" xfId="1663" xr:uid="{5F1FA1C7-A5C6-4163-B3C5-0A0FB7A69A93}"/>
    <cellStyle name="Moeda 3 2 2 2 2 4" xfId="2790" xr:uid="{9243BF23-4DCE-46CA-AD3B-6C35B769E320}"/>
    <cellStyle name="Moeda 3 2 2 2 2 5" xfId="1042" xr:uid="{0A284902-A63A-4749-A834-11B3AC0D324C}"/>
    <cellStyle name="Moeda 3 2 2 2 3" xfId="533" xr:uid="{F54622D2-515C-4DC3-B4FE-63F7F2D633AE}"/>
    <cellStyle name="Moeda 3 2 2 2 3 2" xfId="2333" xr:uid="{9B0E132A-3D61-4054-ABC1-E86E7C051308}"/>
    <cellStyle name="Moeda 3 2 2 2 3 3" xfId="1775" xr:uid="{B3810E54-4023-40D8-AAFC-81F979458487}"/>
    <cellStyle name="Moeda 3 2 2 2 3 4" xfId="2902" xr:uid="{E08C4AEE-055D-47D1-9615-9453192E94E8}"/>
    <cellStyle name="Moeda 3 2 2 2 3 5" xfId="1154" xr:uid="{3FF7F8C1-68F6-4957-84FE-7780C57DB473}"/>
    <cellStyle name="Moeda 3 2 2 2 4" xfId="2109" xr:uid="{FF6A3AA8-9270-4675-9DD2-5A90E77A4A38}"/>
    <cellStyle name="Moeda 3 2 2 2 5" xfId="1551" xr:uid="{DF0D5720-4A16-4C38-9952-917F58A8BDDB}"/>
    <cellStyle name="Moeda 3 2 2 2 6" xfId="2528" xr:uid="{B79F43A9-1B63-4556-89CF-D41EA8DC11AB}"/>
    <cellStyle name="Moeda 3 2 2 2 7" xfId="930" xr:uid="{0BDCB8F1-B099-41F6-B00D-56E428304686}"/>
    <cellStyle name="Moeda 3 2 2 3" xfId="271" xr:uid="{B73DFB49-8C62-4C77-A991-D126DE91A1F6}"/>
    <cellStyle name="Moeda 3 2 2 3 2" xfId="383" xr:uid="{45C95BA0-648C-4ECD-A4D5-E45FE9AB9C96}"/>
    <cellStyle name="Moeda 3 2 2 3 2 2" xfId="2183" xr:uid="{931AD369-AB9C-4974-9F5F-BBF748798306}"/>
    <cellStyle name="Moeda 3 2 2 3 2 3" xfId="1625" xr:uid="{232C682D-850C-44F2-B4CD-75D2A0CDBDFD}"/>
    <cellStyle name="Moeda 3 2 2 3 2 4" xfId="2752" xr:uid="{AEC90DE4-CCE9-4080-8842-60528887847A}"/>
    <cellStyle name="Moeda 3 2 2 3 2 5" xfId="1004" xr:uid="{EF8BE1BA-24C0-4822-A9EC-65764FA9B519}"/>
    <cellStyle name="Moeda 3 2 2 3 3" xfId="495" xr:uid="{F19537C6-AE22-4568-9DB5-DB599B55086A}"/>
    <cellStyle name="Moeda 3 2 2 3 3 2" xfId="2295" xr:uid="{948415A0-FAAB-4A25-97CD-38031284FD05}"/>
    <cellStyle name="Moeda 3 2 2 3 3 3" xfId="1737" xr:uid="{3AF8A691-3B01-4886-9E29-6A6DF32F28EA}"/>
    <cellStyle name="Moeda 3 2 2 3 3 4" xfId="2864" xr:uid="{B4A7317A-03CC-4C7B-9597-BF28E64EE9C2}"/>
    <cellStyle name="Moeda 3 2 2 3 3 5" xfId="1116" xr:uid="{BB71FD78-9546-4186-8892-A5A1A8687AE1}"/>
    <cellStyle name="Moeda 3 2 2 3 4" xfId="2071" xr:uid="{6581E143-68BD-48B3-90B4-CDBC64A94959}"/>
    <cellStyle name="Moeda 3 2 2 3 5" xfId="1513" xr:uid="{86AB06AE-8013-4F6F-9D8A-8C99C1401DCB}"/>
    <cellStyle name="Moeda 3 2 2 3 6" xfId="2490" xr:uid="{4A635996-BD4B-4875-838C-C22655FBD33B}"/>
    <cellStyle name="Moeda 3 2 2 3 7" xfId="892" xr:uid="{51954A07-0C05-4645-AF50-793902F46C91}"/>
    <cellStyle name="Moeda 3 2 2 4" xfId="346" xr:uid="{94EC8F3F-B2B3-4407-BC26-ECE91FEDCC9B}"/>
    <cellStyle name="Moeda 3 2 2 4 2" xfId="570" xr:uid="{7ED7F4F2-563B-4CDA-8290-7DF9CC942276}"/>
    <cellStyle name="Moeda 3 2 2 4 2 2" xfId="2370" xr:uid="{6EDBF888-766C-476F-A2F3-993F389057ED}"/>
    <cellStyle name="Moeda 3 2 2 4 2 3" xfId="1812" xr:uid="{FE9C7D38-ACB4-4A17-97D9-3AC0C73EDB4D}"/>
    <cellStyle name="Moeda 3 2 2 4 2 4" xfId="2939" xr:uid="{6105C587-2410-4DC1-B9D9-2C18203BE4FE}"/>
    <cellStyle name="Moeda 3 2 2 4 2 5" xfId="1191" xr:uid="{9FD90A20-B5BB-4BF6-8673-7D8EAE0A9E09}"/>
    <cellStyle name="Moeda 3 2 2 4 3" xfId="2146" xr:uid="{DA6FFE24-8A94-4133-B38F-9C5EF12581B2}"/>
    <cellStyle name="Moeda 3 2 2 4 4" xfId="1588" xr:uid="{A87A5AC5-4AAE-46F4-9B85-706B30B95824}"/>
    <cellStyle name="Moeda 3 2 2 4 5" xfId="2715" xr:uid="{0D2DFD31-63B0-4E47-9A55-071E62B9B50E}"/>
    <cellStyle name="Moeda 3 2 2 4 6" xfId="967" xr:uid="{7C67768C-0AB5-4440-BE12-1614CAE0FFB1}"/>
    <cellStyle name="Moeda 3 2 2 5" xfId="458" xr:uid="{B924CCDA-A5D5-4C80-AADE-D6681BFEA2C4}"/>
    <cellStyle name="Moeda 3 2 2 5 2" xfId="2258" xr:uid="{22A4CEAC-90E8-4A5E-B3E3-4F836ED13E22}"/>
    <cellStyle name="Moeda 3 2 2 5 3" xfId="1700" xr:uid="{EB8AE708-9EC2-491F-AB2F-983A8D07B14A}"/>
    <cellStyle name="Moeda 3 2 2 5 4" xfId="2827" xr:uid="{D05E3A5F-7179-4E7B-9C20-8254825D497B}"/>
    <cellStyle name="Moeda 3 2 2 5 5" xfId="1079" xr:uid="{213FA2DA-A5D9-46BF-9189-B928D6F434A8}"/>
    <cellStyle name="Moeda 3 2 2 6" xfId="231" xr:uid="{74DEF8A7-1216-4FE8-95F0-61196157DC04}"/>
    <cellStyle name="Moeda 3 2 2 6 2" xfId="2031" xr:uid="{F0358C55-FE44-4B99-9E4D-D27EDE10DA20}"/>
    <cellStyle name="Moeda 3 2 2 6 3" xfId="1473" xr:uid="{420981FC-7C01-448E-9C53-93CB930E18FC}"/>
    <cellStyle name="Moeda 3 2 2 6 4" xfId="2649" xr:uid="{262EF4F3-60EE-4E08-81A0-006DC0B3478F}"/>
    <cellStyle name="Moeda 3 2 2 6 5" xfId="852" xr:uid="{460AA9F9-0FFA-439E-8EF7-87FFDB4CFCAC}"/>
    <cellStyle name="Moeda 3 2 2 7" xfId="632" xr:uid="{BD86C652-AA07-425A-91E9-21C17215087A}"/>
    <cellStyle name="Moeda 3 2 2 7 2" xfId="1909" xr:uid="{EB65CD0D-44AB-48AD-9969-1438FC7A3950}"/>
    <cellStyle name="Moeda 3 2 2 7 3" xfId="3000" xr:uid="{D8299CBA-1F08-42A5-BDC3-816CB0BBE587}"/>
    <cellStyle name="Moeda 3 2 2 7 4" xfId="1252" xr:uid="{0F793930-86CB-4AA6-BB64-70BA19151161}"/>
    <cellStyle name="Moeda 3 2 2 8" xfId="1351" xr:uid="{E03266D6-DF0C-4D62-B9DB-D6F3D38E4683}"/>
    <cellStyle name="Moeda 3 2 2 9" xfId="2450" xr:uid="{EF281937-CE60-413F-B0A4-FA5006F5E507}"/>
    <cellStyle name="Moeda 3 2 3" xfId="139" xr:uid="{F8E9D270-026E-4DA4-8335-D401BA38682A}"/>
    <cellStyle name="Moeda 3 2 3 2" xfId="409" xr:uid="{3DAA854D-D9CD-4561-BAB5-0D5DC496F2A8}"/>
    <cellStyle name="Moeda 3 2 3 2 2" xfId="2209" xr:uid="{87845D56-B7D8-4151-943D-C590E3E05E4E}"/>
    <cellStyle name="Moeda 3 2 3 2 3" xfId="1651" xr:uid="{E9CE0F99-B749-417E-8835-99068A7B7716}"/>
    <cellStyle name="Moeda 3 2 3 2 4" xfId="2778" xr:uid="{32F0E4F6-0A6D-431D-A355-590753AFAE62}"/>
    <cellStyle name="Moeda 3 2 3 2 5" xfId="1030" xr:uid="{7BE9A083-D005-4C7C-9CBB-B2FA2EBEF9C8}"/>
    <cellStyle name="Moeda 3 2 3 3" xfId="521" xr:uid="{B0971949-82CE-47BF-9D56-78C0C3F69895}"/>
    <cellStyle name="Moeda 3 2 3 3 2" xfId="2321" xr:uid="{A7BF584D-D9F1-4BA6-97DC-1077D56D9C02}"/>
    <cellStyle name="Moeda 3 2 3 3 3" xfId="1763" xr:uid="{6D5EFFFD-3875-43B2-B662-B3B8FF43ABE7}"/>
    <cellStyle name="Moeda 3 2 3 3 4" xfId="2890" xr:uid="{CF82AC48-C135-4479-A668-381D1E939388}"/>
    <cellStyle name="Moeda 3 2 3 3 5" xfId="1142" xr:uid="{04B4DE2A-ED57-4A7B-9CE1-6370059B308F}"/>
    <cellStyle name="Moeda 3 2 3 4" xfId="297" xr:uid="{6B795D1E-03E2-459C-BCB1-BB052E9E0628}"/>
    <cellStyle name="Moeda 3 2 3 4 2" xfId="2097" xr:uid="{D55DDBBB-5DE3-49A4-9052-EBE2DBBFF959}"/>
    <cellStyle name="Moeda 3 2 3 4 3" xfId="1539" xr:uid="{D2EB2756-794B-443C-8BCE-8565DB275219}"/>
    <cellStyle name="Moeda 3 2 3 4 4" xfId="2677" xr:uid="{12FBC438-602E-47E1-A76F-6466FDA25B36}"/>
    <cellStyle name="Moeda 3 2 3 4 5" xfId="918" xr:uid="{76FA7078-11F5-43AD-B5F0-4F16D0FA29D2}"/>
    <cellStyle name="Moeda 3 2 3 5" xfId="1942" xr:uid="{2C79CEE4-B4AD-416A-84F4-0930CDF3827C}"/>
    <cellStyle name="Moeda 3 2 3 6" xfId="1384" xr:uid="{591B3E00-E567-4048-BA71-A47879044A16}"/>
    <cellStyle name="Moeda 3 2 3 7" xfId="2516" xr:uid="{962F2787-7E38-48BB-885B-85A8CD772E09}"/>
    <cellStyle name="Moeda 3 2 3 8" xfId="764" xr:uid="{848F04EF-2065-4C88-8E8A-88A415AE941B}"/>
    <cellStyle name="Moeda 3 2 4" xfId="259" xr:uid="{A33184E3-41A6-4678-AEF9-A60A6E537841}"/>
    <cellStyle name="Moeda 3 2 4 2" xfId="371" xr:uid="{681180AC-DC12-4134-BD93-26FC462199C7}"/>
    <cellStyle name="Moeda 3 2 4 2 2" xfId="2171" xr:uid="{ACA24BDF-6E3F-49F8-BC78-72B4335F20F8}"/>
    <cellStyle name="Moeda 3 2 4 2 3" xfId="1613" xr:uid="{AAF556C3-BF42-489C-9D93-3DF9D8E18012}"/>
    <cellStyle name="Moeda 3 2 4 2 4" xfId="2740" xr:uid="{FCE837AE-B4B5-44A1-BA77-BEAD4EF4BD69}"/>
    <cellStyle name="Moeda 3 2 4 2 5" xfId="992" xr:uid="{951A6E10-10EF-49EA-B58B-DC3C6EAEEF47}"/>
    <cellStyle name="Moeda 3 2 4 3" xfId="483" xr:uid="{41B11E51-7525-4F30-BE73-786081BF5D9F}"/>
    <cellStyle name="Moeda 3 2 4 3 2" xfId="2283" xr:uid="{2296DF4F-C449-4070-B30D-DB54C29336BD}"/>
    <cellStyle name="Moeda 3 2 4 3 3" xfId="1725" xr:uid="{6ADA9F21-9572-44FC-AC71-F35354CDC1B7}"/>
    <cellStyle name="Moeda 3 2 4 3 4" xfId="2852" xr:uid="{E9863AD2-08EA-47B6-B1D6-8DDC2CCB5391}"/>
    <cellStyle name="Moeda 3 2 4 3 5" xfId="1104" xr:uid="{A70B8E4D-F838-45DF-9405-06BE048BE60A}"/>
    <cellStyle name="Moeda 3 2 4 4" xfId="2059" xr:uid="{97EFFECC-BA46-4729-89EA-AA5EC1913A08}"/>
    <cellStyle name="Moeda 3 2 4 5" xfId="1501" xr:uid="{FF45E4B2-D89C-4709-9994-B4F84AF0AFCA}"/>
    <cellStyle name="Moeda 3 2 4 6" xfId="2478" xr:uid="{38AF8E31-FE10-4706-95F7-231746148A4E}"/>
    <cellStyle name="Moeda 3 2 4 7" xfId="880" xr:uid="{0F280B51-733F-4BF4-B80D-699CE3FE6B5D}"/>
    <cellStyle name="Moeda 3 2 5" xfId="334" xr:uid="{96C7F9C9-39AA-494D-A9A5-333E9DCC82A4}"/>
    <cellStyle name="Moeda 3 2 5 2" xfId="558" xr:uid="{FE4BB8DD-E1F4-40FC-AC93-C7497DEC3463}"/>
    <cellStyle name="Moeda 3 2 5 2 2" xfId="2358" xr:uid="{F03BE26B-5840-4272-8E4B-6AF40B0721D2}"/>
    <cellStyle name="Moeda 3 2 5 2 3" xfId="1800" xr:uid="{C1AB23DA-E58D-49CB-9F0A-D1277977F126}"/>
    <cellStyle name="Moeda 3 2 5 2 4" xfId="2927" xr:uid="{81739BC8-B4A0-4DAB-AAEE-B982701BD7F8}"/>
    <cellStyle name="Moeda 3 2 5 2 5" xfId="1179" xr:uid="{7B5E3807-AE84-49CD-9F17-B99CE65C42A6}"/>
    <cellStyle name="Moeda 3 2 5 3" xfId="2134" xr:uid="{7E18B7C7-0FA4-414F-9FCB-B7DE7B71F12E}"/>
    <cellStyle name="Moeda 3 2 5 4" xfId="1576" xr:uid="{43447D42-FFA7-4DAA-B29C-61E9D0BCBCA9}"/>
    <cellStyle name="Moeda 3 2 5 5" xfId="2703" xr:uid="{BF916339-89F7-4A6B-881F-671E15CB6A9A}"/>
    <cellStyle name="Moeda 3 2 5 6" xfId="955" xr:uid="{AE1C2678-8D1D-4C4B-8917-FD4F32DB5FC0}"/>
    <cellStyle name="Moeda 3 2 6" xfId="446" xr:uid="{00266032-1D28-48B0-B462-B2BF5FEA486F}"/>
    <cellStyle name="Moeda 3 2 6 2" xfId="2246" xr:uid="{13B97DE7-4E2B-4C86-AD0B-BBB7953BAFB9}"/>
    <cellStyle name="Moeda 3 2 6 3" xfId="1688" xr:uid="{34148EC6-53E8-4632-A6D2-4540395ED562}"/>
    <cellStyle name="Moeda 3 2 6 4" xfId="2815" xr:uid="{EB56B770-9AA1-47D7-9EA8-A7677D1B1912}"/>
    <cellStyle name="Moeda 3 2 6 5" xfId="1067" xr:uid="{1302A1FA-6642-4E93-9046-F7E27AA517DB}"/>
    <cellStyle name="Moeda 3 2 7" xfId="205" xr:uid="{BE0EEF3B-C209-4C5D-8A93-6A1CC4744D68}"/>
    <cellStyle name="Moeda 3 2 7 2" xfId="2006" xr:uid="{6F0D1CEA-3129-4734-960F-F0BFD7BA0792}"/>
    <cellStyle name="Moeda 3 2 7 3" xfId="1448" xr:uid="{55E633B3-DB4E-4F8E-8565-1F42659E4DA5}"/>
    <cellStyle name="Moeda 3 2 7 4" xfId="2624" xr:uid="{E068BB77-3C98-40D7-99AD-8285E294D1A3}"/>
    <cellStyle name="Moeda 3 2 7 5" xfId="827" xr:uid="{2A1CD6C0-8A66-4DB2-A66E-ACE968F651C6}"/>
    <cellStyle name="Moeda 3 2 8" xfId="607" xr:uid="{EEBB8EE5-148B-42B1-AC5E-72CC3F10FE0E}"/>
    <cellStyle name="Moeda 3 2 8 2" xfId="1859" xr:uid="{6A3F9776-ABEA-4935-8CF0-5DF98E197466}"/>
    <cellStyle name="Moeda 3 2 8 3" xfId="2975" xr:uid="{F163C0BF-BE2A-49B4-84F1-3E0313EF8380}"/>
    <cellStyle name="Moeda 3 2 8 4" xfId="1227" xr:uid="{29984587-722E-4FF0-B534-E825B643FE69}"/>
    <cellStyle name="Moeda 3 2 9" xfId="1301" xr:uid="{1E19D487-E604-483A-BB24-60278486C878}"/>
    <cellStyle name="Moeda 3 3" xfId="34" xr:uid="{7D1F06D4-A66A-43A7-9D78-7F56C4206F6A}"/>
    <cellStyle name="Moeda 3 3 10" xfId="665" xr:uid="{0786FEC0-597C-4D14-9D75-7F702490CD5E}"/>
    <cellStyle name="Moeda 3 3 2" xfId="88" xr:uid="{10C1F562-EBCC-4A08-9F8C-1BA8F1F888B4}"/>
    <cellStyle name="Moeda 3 3 2 2" xfId="403" xr:uid="{29D8B039-3651-4DDF-83A5-D2473723B6F3}"/>
    <cellStyle name="Moeda 3 3 2 2 2" xfId="2203" xr:uid="{920AA633-4048-4220-8B76-26FCB0A145A4}"/>
    <cellStyle name="Moeda 3 3 2 2 3" xfId="1645" xr:uid="{6A86818A-2224-466B-8E55-83C64BFDEC34}"/>
    <cellStyle name="Moeda 3 3 2 2 4" xfId="2772" xr:uid="{DC31D2A7-5B39-479F-A657-AB457731F0C2}"/>
    <cellStyle name="Moeda 3 3 2 2 5" xfId="1024" xr:uid="{7E237AFB-2F71-48A2-9FAA-C99B3EDAB6AC}"/>
    <cellStyle name="Moeda 3 3 2 3" xfId="515" xr:uid="{F080DDBC-94D6-42CB-B525-B9ECA98502F4}"/>
    <cellStyle name="Moeda 3 3 2 3 2" xfId="2315" xr:uid="{85AE7997-51C7-4A19-B8A7-07F68BC4FEE5}"/>
    <cellStyle name="Moeda 3 3 2 3 3" xfId="1757" xr:uid="{865AD4F7-4225-4FD2-8341-8227F8302573}"/>
    <cellStyle name="Moeda 3 3 2 3 4" xfId="2884" xr:uid="{1261AED3-5E3B-4890-BA98-FA0DE630C286}"/>
    <cellStyle name="Moeda 3 3 2 3 5" xfId="1136" xr:uid="{E8C8486F-11A1-45C3-B328-5F546670BEDF}"/>
    <cellStyle name="Moeda 3 3 2 4" xfId="291" xr:uid="{3676628D-2F83-4A29-B6B4-6AE58BBB1D67}"/>
    <cellStyle name="Moeda 3 3 2 4 2" xfId="2091" xr:uid="{FC562570-4BCE-4839-A2A7-5D152E946E0B}"/>
    <cellStyle name="Moeda 3 3 2 4 3" xfId="1533" xr:uid="{DD0B814D-2D82-4B3D-9CA1-4CA3A7BF51D2}"/>
    <cellStyle name="Moeda 3 3 2 4 4" xfId="2671" xr:uid="{F42F5038-9647-4111-923C-9B43A8E2B68D}"/>
    <cellStyle name="Moeda 3 3 2 4 5" xfId="912" xr:uid="{144542EC-FA88-49E8-AA8C-E77E62AD8C8D}"/>
    <cellStyle name="Moeda 3 3 2 5" xfId="1893" xr:uid="{DF876C65-0224-45D2-96C2-606F01D64C5C}"/>
    <cellStyle name="Moeda 3 3 2 6" xfId="1335" xr:uid="{11D0D4B6-7ADE-482E-BEE2-E9466C509244}"/>
    <cellStyle name="Moeda 3 3 2 7" xfId="2510" xr:uid="{97C49A47-8AE1-4CE0-B8D7-BE4E459B6F2C}"/>
    <cellStyle name="Moeda 3 3 2 8" xfId="715" xr:uid="{A8174C76-48FC-42A0-A081-A3B69958CD54}"/>
    <cellStyle name="Moeda 3 3 3" xfId="155" xr:uid="{9BB2783E-CCEF-4F67-B1FC-48D6DA5CB1C3}"/>
    <cellStyle name="Moeda 3 3 3 2" xfId="365" xr:uid="{064A95CA-32DC-4A56-A078-5002F5F50612}"/>
    <cellStyle name="Moeda 3 3 3 2 2" xfId="2165" xr:uid="{5A75E62A-A605-403C-A049-FC0079D038C5}"/>
    <cellStyle name="Moeda 3 3 3 2 3" xfId="1607" xr:uid="{4ADA710D-B47F-4149-A0E1-6A303E1DB73F}"/>
    <cellStyle name="Moeda 3 3 3 2 4" xfId="2734" xr:uid="{0BA893B8-6888-4CCA-9E94-E9DDCDBCC761}"/>
    <cellStyle name="Moeda 3 3 3 2 5" xfId="986" xr:uid="{61CB888A-0BBE-4E04-971E-B88CCE3BDEAD}"/>
    <cellStyle name="Moeda 3 3 3 3" xfId="477" xr:uid="{0E1CF21A-7485-40CF-89B9-993B6066AA86}"/>
    <cellStyle name="Moeda 3 3 3 3 2" xfId="2277" xr:uid="{080C5D22-12C9-4426-A8AB-EC76C78467E7}"/>
    <cellStyle name="Moeda 3 3 3 3 3" xfId="1719" xr:uid="{5ED89643-BF72-43F3-8D78-1E23C00C1078}"/>
    <cellStyle name="Moeda 3 3 3 3 4" xfId="2846" xr:uid="{77FE45C0-3935-4106-BB70-CD04FA477127}"/>
    <cellStyle name="Moeda 3 3 3 3 5" xfId="1098" xr:uid="{D61829B3-A777-41E0-B8BA-22D1689E2DF0}"/>
    <cellStyle name="Moeda 3 3 3 4" xfId="253" xr:uid="{3E22047B-C062-44CA-BCDE-ACEE8A836905}"/>
    <cellStyle name="Moeda 3 3 3 4 2" xfId="2053" xr:uid="{11FBF295-99D3-4017-8E0B-506D99904524}"/>
    <cellStyle name="Moeda 3 3 3 4 3" xfId="1495" xr:uid="{08A7B667-BF27-4FDE-9AEE-FECC83941613}"/>
    <cellStyle name="Moeda 3 3 3 4 4" xfId="2660" xr:uid="{3FE1B94D-8509-42C3-BD42-F93F126D43EE}"/>
    <cellStyle name="Moeda 3 3 3 4 5" xfId="874" xr:uid="{99084893-4C0F-4B1F-9284-20E49BCE45F7}"/>
    <cellStyle name="Moeda 3 3 3 5" xfId="1958" xr:uid="{9F7C145D-E7E3-4629-B5D0-624325D48FDE}"/>
    <cellStyle name="Moeda 3 3 3 6" xfId="1400" xr:uid="{F2C8E5BF-1E54-442C-9523-F21449FBECBB}"/>
    <cellStyle name="Moeda 3 3 3 7" xfId="2472" xr:uid="{A0270FAA-8095-4F96-B2CA-7FA862922272}"/>
    <cellStyle name="Moeda 3 3 3 8" xfId="780" xr:uid="{29715F85-A1E7-4EDB-9F6B-F97037FD33F0}"/>
    <cellStyle name="Moeda 3 3 4" xfId="328" xr:uid="{FA938905-8EC8-44A8-9FEC-1C3674A40A3A}"/>
    <cellStyle name="Moeda 3 3 4 2" xfId="552" xr:uid="{3710A42B-5498-4FF7-9FF7-A5159E9E7EAA}"/>
    <cellStyle name="Moeda 3 3 4 2 2" xfId="2352" xr:uid="{F02AF27E-55C7-4ADF-9CB3-B5085F4C2187}"/>
    <cellStyle name="Moeda 3 3 4 2 3" xfId="1794" xr:uid="{8C57236B-4262-4B18-B491-8FF8E203BCBC}"/>
    <cellStyle name="Moeda 3 3 4 2 4" xfId="2921" xr:uid="{6D45DA18-F4A6-4935-8837-8964A18A53A3}"/>
    <cellStyle name="Moeda 3 3 4 2 5" xfId="1173" xr:uid="{43F1112A-8265-444F-954F-D4D75986092C}"/>
    <cellStyle name="Moeda 3 3 4 3" xfId="2128" xr:uid="{81ABAD46-54DF-4556-8F2F-E63C836DFD1B}"/>
    <cellStyle name="Moeda 3 3 4 4" xfId="1570" xr:uid="{534B510E-CFA8-42E2-9F13-F092DB5229E9}"/>
    <cellStyle name="Moeda 3 3 4 5" xfId="2697" xr:uid="{7137446B-BF0B-4933-A8F4-DBA46F5B8D6B}"/>
    <cellStyle name="Moeda 3 3 4 6" xfId="949" xr:uid="{78FED595-E763-4122-82C9-9478C2925E3C}"/>
    <cellStyle name="Moeda 3 3 5" xfId="440" xr:uid="{2B00DD48-78AF-44A9-9296-E862F07C4325}"/>
    <cellStyle name="Moeda 3 3 5 2" xfId="2240" xr:uid="{DD263AE0-64E4-4156-A79F-2F0DA3CF2211}"/>
    <cellStyle name="Moeda 3 3 5 3" xfId="1682" xr:uid="{76F2D11F-C89F-49CA-B1C3-C25300B6AC24}"/>
    <cellStyle name="Moeda 3 3 5 4" xfId="2809" xr:uid="{B079C988-469F-4B0C-9E13-45962A24DEA6}"/>
    <cellStyle name="Moeda 3 3 5 5" xfId="1061" xr:uid="{7C7B3CCB-E6F3-4984-8BD4-C10B3BBEAD17}"/>
    <cellStyle name="Moeda 3 3 6" xfId="192" xr:uid="{F5AA7DC6-4161-47D3-B13E-32B0EE32FF2D}"/>
    <cellStyle name="Moeda 3 3 6 2" xfId="1993" xr:uid="{F8A46801-5516-4559-B826-BBE1C15E41E4}"/>
    <cellStyle name="Moeda 3 3 6 3" xfId="1435" xr:uid="{9E62ECF7-3D2B-47F5-8476-B9F76D53DC22}"/>
    <cellStyle name="Moeda 3 3 6 4" xfId="2612" xr:uid="{7BE515D6-FDEF-40A9-9FB4-C246CA439847}"/>
    <cellStyle name="Moeda 3 3 6 5" xfId="815" xr:uid="{C264AF41-3FD9-46C2-8357-5277376FC50C}"/>
    <cellStyle name="Moeda 3 3 7" xfId="595" xr:uid="{5A638BB0-D956-495E-87EE-1161C313C807}"/>
    <cellStyle name="Moeda 3 3 7 2" xfId="1843" xr:uid="{3242B575-8733-4314-B945-0E06C45C7688}"/>
    <cellStyle name="Moeda 3 3 7 3" xfId="2963" xr:uid="{F5FC0991-8F07-4937-9911-3AA058CAE220}"/>
    <cellStyle name="Moeda 3 3 7 4" xfId="1215" xr:uid="{FE660996-62EB-4A3B-AB39-09CD2795C633}"/>
    <cellStyle name="Moeda 3 3 8" xfId="1285" xr:uid="{31EC4434-8A5D-4FED-9E1D-84BFEF423C01}"/>
    <cellStyle name="Moeda 3 3 9" xfId="2412" xr:uid="{F070BAC8-7BDF-493C-9E43-0E00A594288F}"/>
    <cellStyle name="Moeda 3 4" xfId="71" xr:uid="{3633CBF3-E197-4F8A-935A-4AFA9F1B986D}"/>
    <cellStyle name="Moeda 3 4 10" xfId="698" xr:uid="{0D64F518-CDC4-4412-BE0D-CB28E57BE198}"/>
    <cellStyle name="Moeda 3 4 2" xfId="303" xr:uid="{84236DA4-622A-4B5D-A378-3580939B701F}"/>
    <cellStyle name="Moeda 3 4 2 2" xfId="415" xr:uid="{344F4B3F-B849-40B5-AB8D-84AF4AD7FB21}"/>
    <cellStyle name="Moeda 3 4 2 2 2" xfId="2215" xr:uid="{23583E25-7136-4B33-8BD7-4A976C0061F6}"/>
    <cellStyle name="Moeda 3 4 2 2 3" xfId="1657" xr:uid="{CF5254B4-60F1-4D6F-9BCA-2B0EEA2C3936}"/>
    <cellStyle name="Moeda 3 4 2 2 4" xfId="2784" xr:uid="{E0DD005E-9E04-40E7-AEF2-2545ABD8AA86}"/>
    <cellStyle name="Moeda 3 4 2 2 5" xfId="1036" xr:uid="{EDA0B486-2066-4670-B7E5-EAB81E9B6BDF}"/>
    <cellStyle name="Moeda 3 4 2 3" xfId="527" xr:uid="{3B80E225-7E6F-498B-8F3C-E49BE696CDD7}"/>
    <cellStyle name="Moeda 3 4 2 3 2" xfId="2327" xr:uid="{59AF0773-1758-4080-B28C-394BB71DBAD4}"/>
    <cellStyle name="Moeda 3 4 2 3 3" xfId="1769" xr:uid="{CF9A0356-D17F-4B9F-987D-21FE7A6692F9}"/>
    <cellStyle name="Moeda 3 4 2 3 4" xfId="2896" xr:uid="{90DA45AC-52C4-4D3A-8FE1-4DCDF2555775}"/>
    <cellStyle name="Moeda 3 4 2 3 5" xfId="1148" xr:uid="{DF5E0489-BE0D-4BE9-8104-9858F28D2557}"/>
    <cellStyle name="Moeda 3 4 2 4" xfId="2103" xr:uid="{1C21443F-A9A6-4D09-A278-B00F3B1FE07C}"/>
    <cellStyle name="Moeda 3 4 2 5" xfId="1545" xr:uid="{DEC4498B-462C-41E3-B226-A2CDD5B1951C}"/>
    <cellStyle name="Moeda 3 4 2 6" xfId="2522" xr:uid="{A4267844-3F97-4E43-A894-C0DD4B193035}"/>
    <cellStyle name="Moeda 3 4 2 7" xfId="924" xr:uid="{BD14A74A-7956-406F-8002-5B7AEE60767B}"/>
    <cellStyle name="Moeda 3 4 3" xfId="265" xr:uid="{EDE341DF-B4A7-4536-A0E9-7E97D87430E5}"/>
    <cellStyle name="Moeda 3 4 3 2" xfId="377" xr:uid="{9D1AEF07-A293-4ED5-A059-EAACBDDF6DA0}"/>
    <cellStyle name="Moeda 3 4 3 2 2" xfId="2177" xr:uid="{9DAEFD64-0290-4064-AF04-3CC6C5A5C818}"/>
    <cellStyle name="Moeda 3 4 3 2 3" xfId="1619" xr:uid="{01B73618-C9D7-40C2-BC12-2261F79151A1}"/>
    <cellStyle name="Moeda 3 4 3 2 4" xfId="2746" xr:uid="{42EDE5AD-80C6-4054-A6B5-A23947E0AC72}"/>
    <cellStyle name="Moeda 3 4 3 2 5" xfId="998" xr:uid="{83685E44-75B1-45CD-814F-7ACCD2CA2B66}"/>
    <cellStyle name="Moeda 3 4 3 3" xfId="489" xr:uid="{E8A574ED-34BA-4283-830E-C4EBE2E394E5}"/>
    <cellStyle name="Moeda 3 4 3 3 2" xfId="2289" xr:uid="{3A2EF15E-732C-4F45-9BC1-6454E73747D3}"/>
    <cellStyle name="Moeda 3 4 3 3 3" xfId="1731" xr:uid="{EB8529C3-3AB1-4DBE-B37A-1B856C5E8CDB}"/>
    <cellStyle name="Moeda 3 4 3 3 4" xfId="2858" xr:uid="{FD405898-E85B-4D4C-B917-D44F3632CAF9}"/>
    <cellStyle name="Moeda 3 4 3 3 5" xfId="1110" xr:uid="{39DD6929-75D0-410F-9B90-38905C0EB3BF}"/>
    <cellStyle name="Moeda 3 4 3 4" xfId="2065" xr:uid="{F2E82839-9043-4DEF-A4DC-5F34946A2019}"/>
    <cellStyle name="Moeda 3 4 3 5" xfId="1507" xr:uid="{9AB5E052-0ABB-4362-B5D2-7EDDB66F8D81}"/>
    <cellStyle name="Moeda 3 4 3 6" xfId="2484" xr:uid="{0B596AE9-654D-42B2-A892-6BFA504D9484}"/>
    <cellStyle name="Moeda 3 4 3 7" xfId="886" xr:uid="{EDA8DAB8-64B6-4FF1-933F-581BD75F8E6A}"/>
    <cellStyle name="Moeda 3 4 4" xfId="340" xr:uid="{5A0E882D-2143-433D-9411-48862F8FF36E}"/>
    <cellStyle name="Moeda 3 4 4 2" xfId="564" xr:uid="{BE846584-2D5B-461B-BA37-1481DEEED3FB}"/>
    <cellStyle name="Moeda 3 4 4 2 2" xfId="2364" xr:uid="{DBC7C638-CA37-4DC0-83D8-0F2826B81EC4}"/>
    <cellStyle name="Moeda 3 4 4 2 3" xfId="1806" xr:uid="{07A84118-DFC4-4F8B-8E9A-567AAC7188D0}"/>
    <cellStyle name="Moeda 3 4 4 2 4" xfId="2933" xr:uid="{3AAD931F-EAFF-4CC2-B87C-FEEF4A9230A4}"/>
    <cellStyle name="Moeda 3 4 4 2 5" xfId="1185" xr:uid="{A910B896-50AB-4DDB-83F1-68EDABE7EDC3}"/>
    <cellStyle name="Moeda 3 4 4 3" xfId="2140" xr:uid="{28206F22-11A0-4756-9CC9-0B47E9AEA1B7}"/>
    <cellStyle name="Moeda 3 4 4 4" xfId="1582" xr:uid="{58636D69-6488-42C8-B1A5-709291F07A22}"/>
    <cellStyle name="Moeda 3 4 4 5" xfId="2709" xr:uid="{89B11D2B-6714-4FC7-9C77-CD0006AFFCDC}"/>
    <cellStyle name="Moeda 3 4 4 6" xfId="961" xr:uid="{E03C305D-0B22-43F2-8C93-B7A69ACA443F}"/>
    <cellStyle name="Moeda 3 4 5" xfId="452" xr:uid="{0484C938-B859-4448-8449-D723F01776FA}"/>
    <cellStyle name="Moeda 3 4 5 2" xfId="2252" xr:uid="{879FDB2B-92A7-490E-A9A6-2D8E5B290253}"/>
    <cellStyle name="Moeda 3 4 5 3" xfId="1694" xr:uid="{E94AEE67-B8A4-4D21-B6A5-51A4631D4A99}"/>
    <cellStyle name="Moeda 3 4 5 4" xfId="2821" xr:uid="{0797AD2F-96F2-4E65-AE62-EAF32A302A51}"/>
    <cellStyle name="Moeda 3 4 5 5" xfId="1073" xr:uid="{633D1B69-6198-4BD1-AEF6-D285C9A10375}"/>
    <cellStyle name="Moeda 3 4 6" xfId="219" xr:uid="{6A3C93C6-2E37-4536-BF3B-5BBE4F6B7573}"/>
    <cellStyle name="Moeda 3 4 6 2" xfId="2019" xr:uid="{EA71E777-0041-42E1-B89B-8A32CADF7A96}"/>
    <cellStyle name="Moeda 3 4 6 3" xfId="1461" xr:uid="{8EAF1168-434B-41BC-89A5-3B4755D0465E}"/>
    <cellStyle name="Moeda 3 4 6 4" xfId="2637" xr:uid="{0D680A65-A0C2-4798-842E-A06C842168DB}"/>
    <cellStyle name="Moeda 3 4 6 5" xfId="840" xr:uid="{D32929E3-CE3B-403F-87A1-E77A79E0E896}"/>
    <cellStyle name="Moeda 3 4 7" xfId="620" xr:uid="{5F4D7946-A3A4-4450-9014-F4FADDEA4285}"/>
    <cellStyle name="Moeda 3 4 7 2" xfId="1876" xr:uid="{BCB9FB3B-B3F9-466C-AF6A-BDEC8B7048F3}"/>
    <cellStyle name="Moeda 3 4 7 3" xfId="2988" xr:uid="{79C4B2B0-3747-45ED-A819-9E84B560338B}"/>
    <cellStyle name="Moeda 3 4 7 4" xfId="1240" xr:uid="{177A5C5E-C25D-44E8-9F1B-F64AAB45A655}"/>
    <cellStyle name="Moeda 3 4 8" xfId="1318" xr:uid="{54B142B8-86BE-4F5B-8F4F-12DA76660546}"/>
    <cellStyle name="Moeda 3 4 9" xfId="2438" xr:uid="{B86445DC-4A10-495E-900B-83332C32DCF6}"/>
    <cellStyle name="Moeda 3 5" xfId="123" xr:uid="{133E81FF-394F-4826-B2C1-250A870F8D30}"/>
    <cellStyle name="Moeda 3 5 10" xfId="748" xr:uid="{898C827B-4F3E-4669-B7B5-8C55E8DB5EDF}"/>
    <cellStyle name="Moeda 3 5 2" xfId="285" xr:uid="{EC110C4D-93F1-4C38-A867-58E871604EDC}"/>
    <cellStyle name="Moeda 3 5 2 2" xfId="397" xr:uid="{C45C9F9C-69D0-4270-A913-6A058E77E1E6}"/>
    <cellStyle name="Moeda 3 5 2 2 2" xfId="2197" xr:uid="{58013132-3FAA-4AC2-AD95-BAE783B09399}"/>
    <cellStyle name="Moeda 3 5 2 2 3" xfId="1639" xr:uid="{5358E330-99AF-46FA-BAB7-103E5A1DD475}"/>
    <cellStyle name="Moeda 3 5 2 2 4" xfId="2766" xr:uid="{749AF986-7A2C-4DC1-930F-EB9675C940F3}"/>
    <cellStyle name="Moeda 3 5 2 2 5" xfId="1018" xr:uid="{833A6BD7-96C3-42CF-893F-BB3008D2F77F}"/>
    <cellStyle name="Moeda 3 5 2 3" xfId="509" xr:uid="{B98CF581-E79F-4FE6-9171-1CBC33C31E35}"/>
    <cellStyle name="Moeda 3 5 2 3 2" xfId="2309" xr:uid="{3CD4F319-D1D3-4D64-B3E2-C54E90DB02DE}"/>
    <cellStyle name="Moeda 3 5 2 3 3" xfId="1751" xr:uid="{19060B0B-55B1-451A-9ECB-4C9CEA5EF6CF}"/>
    <cellStyle name="Moeda 3 5 2 3 4" xfId="2878" xr:uid="{1C49EFB2-DAA3-4578-A2E3-E7F5491A0F42}"/>
    <cellStyle name="Moeda 3 5 2 3 5" xfId="1130" xr:uid="{B985CB4C-921F-4313-8E89-6D4825A0C248}"/>
    <cellStyle name="Moeda 3 5 2 4" xfId="2085" xr:uid="{7B8C72AE-49A9-43FD-8B0E-F32687D5F2B7}"/>
    <cellStyle name="Moeda 3 5 2 5" xfId="1527" xr:uid="{77E0BF3D-2F2A-4DDB-ABA8-8B370A3FDC3F}"/>
    <cellStyle name="Moeda 3 5 2 6" xfId="2504" xr:uid="{9D1219EC-A6E0-408A-81CF-CE8681690683}"/>
    <cellStyle name="Moeda 3 5 2 7" xfId="906" xr:uid="{3A632763-CA6A-489E-B577-A445A45BF81E}"/>
    <cellStyle name="Moeda 3 5 3" xfId="247" xr:uid="{64C28E58-E2FD-4F2F-B274-F88FA65D5F26}"/>
    <cellStyle name="Moeda 3 5 3 2" xfId="359" xr:uid="{8BA2E2B0-4876-411E-ADDB-5850D93B0869}"/>
    <cellStyle name="Moeda 3 5 3 2 2" xfId="2159" xr:uid="{ABE3CF2F-6252-473C-91B5-B953A5A06FCD}"/>
    <cellStyle name="Moeda 3 5 3 2 3" xfId="1601" xr:uid="{01031DBF-5591-4AEE-B13E-7B7AE006331D}"/>
    <cellStyle name="Moeda 3 5 3 2 4" xfId="2728" xr:uid="{42353C07-A76B-45FA-9C25-CF0E9ED9B1F5}"/>
    <cellStyle name="Moeda 3 5 3 2 5" xfId="980" xr:uid="{84DFC97E-416E-4900-BC18-7C4E6B5AE891}"/>
    <cellStyle name="Moeda 3 5 3 3" xfId="471" xr:uid="{E77FFCC7-0A78-4E7F-9DA9-DDE7394F3862}"/>
    <cellStyle name="Moeda 3 5 3 3 2" xfId="2271" xr:uid="{BBF792AC-263D-40F7-AF3D-D2137D5A5DF1}"/>
    <cellStyle name="Moeda 3 5 3 3 3" xfId="1713" xr:uid="{D463272E-9F3D-4BCA-A089-11E7A4CE81C0}"/>
    <cellStyle name="Moeda 3 5 3 3 4" xfId="2840" xr:uid="{238862D2-F356-4B29-ABA4-E21E28D62026}"/>
    <cellStyle name="Moeda 3 5 3 3 5" xfId="1092" xr:uid="{B5E35942-2934-470B-8835-A753B7204A23}"/>
    <cellStyle name="Moeda 3 5 3 4" xfId="2047" xr:uid="{FFB62AEA-0212-4CE6-8EED-D4820251C9FD}"/>
    <cellStyle name="Moeda 3 5 3 5" xfId="1489" xr:uid="{F03CC247-7D12-4DE6-A740-6710C36CE72D}"/>
    <cellStyle name="Moeda 3 5 3 6" xfId="2466" xr:uid="{333355DF-FC2B-4726-8F05-A5FA3BDE68ED}"/>
    <cellStyle name="Moeda 3 5 3 7" xfId="868" xr:uid="{BFDAF316-56D8-48F9-861D-672228D9E862}"/>
    <cellStyle name="Moeda 3 5 4" xfId="322" xr:uid="{F9082E00-7E3C-44F5-84FA-53333D659B7A}"/>
    <cellStyle name="Moeda 3 5 4 2" xfId="546" xr:uid="{24A26DB9-B02F-43F2-B30E-5AC123149AF6}"/>
    <cellStyle name="Moeda 3 5 4 2 2" xfId="2346" xr:uid="{4C96BDF5-3674-4C0D-B974-0D5853CE1C73}"/>
    <cellStyle name="Moeda 3 5 4 2 3" xfId="1788" xr:uid="{22981D45-4E23-43D0-9FE8-DF7A50709614}"/>
    <cellStyle name="Moeda 3 5 4 2 4" xfId="2915" xr:uid="{6B10B703-18D9-4C58-89EB-59DB14AAF7B6}"/>
    <cellStyle name="Moeda 3 5 4 2 5" xfId="1167" xr:uid="{1A9A4725-B35A-4240-86A7-3A7CE3152F39}"/>
    <cellStyle name="Moeda 3 5 4 3" xfId="2122" xr:uid="{1552AB57-4468-47A3-942B-B9A97A04198D}"/>
    <cellStyle name="Moeda 3 5 4 4" xfId="1564" xr:uid="{95EA902F-D9FB-4330-A692-F71F112160C0}"/>
    <cellStyle name="Moeda 3 5 4 5" xfId="2691" xr:uid="{9330087A-013E-4279-84E3-8FA634D41B99}"/>
    <cellStyle name="Moeda 3 5 4 6" xfId="943" xr:uid="{057BFA45-9A4A-4926-9AF6-59DF469065A6}"/>
    <cellStyle name="Moeda 3 5 5" xfId="434" xr:uid="{4B5F984E-74E4-4FA0-911C-765FEC208248}"/>
    <cellStyle name="Moeda 3 5 5 2" xfId="2234" xr:uid="{F2D52F83-8B2C-46AD-B777-4045436600E9}"/>
    <cellStyle name="Moeda 3 5 5 3" xfId="1676" xr:uid="{39080540-2C6A-4DF8-BB5F-8954A58EABB3}"/>
    <cellStyle name="Moeda 3 5 5 4" xfId="2803" xr:uid="{963012EB-80A3-482A-B15F-0AF67CAA253C}"/>
    <cellStyle name="Moeda 3 5 5 5" xfId="1055" xr:uid="{EBA15527-908F-4763-B8D2-6004A426DD9C}"/>
    <cellStyle name="Moeda 3 5 6" xfId="181" xr:uid="{80A46A50-3F6B-493C-82AF-6026BC46AC8A}"/>
    <cellStyle name="Moeda 3 5 6 2" xfId="1982" xr:uid="{D33305AF-109A-4D72-B1B4-FFDB8F9AD6C3}"/>
    <cellStyle name="Moeda 3 5 6 3" xfId="1424" xr:uid="{8EE8FE5D-BB7D-4CA0-A35F-8834E2C5D934}"/>
    <cellStyle name="Moeda 3 5 6 4" xfId="2601" xr:uid="{B584871C-5A83-4692-843F-6F3447A2151E}"/>
    <cellStyle name="Moeda 3 5 6 5" xfId="804" xr:uid="{DA593C00-166E-4C31-9C0F-CD4CD6B4CD00}"/>
    <cellStyle name="Moeda 3 5 7" xfId="1926" xr:uid="{CB19DC8E-61F1-4849-9D68-28F34893D31F}"/>
    <cellStyle name="Moeda 3 5 8" xfId="1368" xr:uid="{A93D994B-2819-44E4-B207-13A302A909C5}"/>
    <cellStyle name="Moeda 3 5 9" xfId="2401" xr:uid="{20E64EC1-AA8E-40A5-9997-ED1DC1BBF2EF}"/>
    <cellStyle name="Moeda 3 6" xfId="278" xr:uid="{B3BCD522-3A4A-4081-AAA0-FFDC7CD71AC3}"/>
    <cellStyle name="Moeda 3 6 2" xfId="390" xr:uid="{D20A1DEA-3887-4DE2-A8B8-A5781397CD89}"/>
    <cellStyle name="Moeda 3 6 2 2" xfId="2190" xr:uid="{C285A455-23E6-42CC-AC74-33D6F83B5C4A}"/>
    <cellStyle name="Moeda 3 6 2 3" xfId="1632" xr:uid="{84A39D12-A93C-4F5B-9713-2454633943E2}"/>
    <cellStyle name="Moeda 3 6 2 4" xfId="2759" xr:uid="{81D69EFC-AB99-46B5-8CC8-ACABE49D5C33}"/>
    <cellStyle name="Moeda 3 6 2 5" xfId="1011" xr:uid="{E40CC6E6-6116-40C9-A918-358D919FCBD7}"/>
    <cellStyle name="Moeda 3 6 3" xfId="502" xr:uid="{8A8F0502-6CB1-4443-BEC3-AA8966D0C43E}"/>
    <cellStyle name="Moeda 3 6 3 2" xfId="2302" xr:uid="{B6D64EF1-8C1B-424D-8318-06B7A4FC3B9B}"/>
    <cellStyle name="Moeda 3 6 3 3" xfId="1744" xr:uid="{153F052F-3C3D-493D-851E-3FBF809FCB4D}"/>
    <cellStyle name="Moeda 3 6 3 4" xfId="2871" xr:uid="{F9FDF89A-1E74-4B1B-9516-3DD62A621016}"/>
    <cellStyle name="Moeda 3 6 3 5" xfId="1123" xr:uid="{385E5375-7162-4EE5-9CE8-A75AF08F93E3}"/>
    <cellStyle name="Moeda 3 6 4" xfId="2078" xr:uid="{FC428646-D8AF-40A6-ADE7-93D949BF817E}"/>
    <cellStyle name="Moeda 3 6 5" xfId="1520" xr:uid="{369C4800-1809-4FEC-8087-2879211692C0}"/>
    <cellStyle name="Moeda 3 6 6" xfId="2497" xr:uid="{B083F53F-ED6E-41B2-AE9C-9493A3A191A1}"/>
    <cellStyle name="Moeda 3 6 7" xfId="899" xr:uid="{57AB8215-F463-424A-A477-629A6708E565}"/>
    <cellStyle name="Moeda 3 7" xfId="240" xr:uid="{DC33A1EB-FBD3-44E8-BD8C-3DA1134BDC2A}"/>
    <cellStyle name="Moeda 3 7 2" xfId="352" xr:uid="{CC745E73-C280-4300-8A6B-D680E49C8332}"/>
    <cellStyle name="Moeda 3 7 2 2" xfId="2152" xr:uid="{88431A13-1EFB-4D80-B4C2-DC602C58B8F4}"/>
    <cellStyle name="Moeda 3 7 2 3" xfId="1594" xr:uid="{A4939714-E960-491D-B328-A2A4A71FF85B}"/>
    <cellStyle name="Moeda 3 7 2 4" xfId="2721" xr:uid="{54676E77-B8BA-48CB-8853-3F2A8A5D4586}"/>
    <cellStyle name="Moeda 3 7 2 5" xfId="973" xr:uid="{AA5DE744-EF5E-419B-8CBC-1256AC181DAA}"/>
    <cellStyle name="Moeda 3 7 3" xfId="464" xr:uid="{EA76A9A9-14F6-4399-9D5A-33ACDA97ED0B}"/>
    <cellStyle name="Moeda 3 7 3 2" xfId="2264" xr:uid="{C6F89269-09D2-4B77-9CA5-24EA7C7BC424}"/>
    <cellStyle name="Moeda 3 7 3 3" xfId="1706" xr:uid="{6F09378E-A098-438E-B404-A456B00B3F0F}"/>
    <cellStyle name="Moeda 3 7 3 4" xfId="2833" xr:uid="{69EA27BE-75F8-405A-BC68-2BD4CD73BA2C}"/>
    <cellStyle name="Moeda 3 7 3 5" xfId="1085" xr:uid="{B62F2F55-66AA-4C97-AEAF-AC4369C8F045}"/>
    <cellStyle name="Moeda 3 7 4" xfId="2040" xr:uid="{A1BB5295-3DC9-4D96-A1C2-95CE7B05DD7A}"/>
    <cellStyle name="Moeda 3 7 5" xfId="1482" xr:uid="{D1893E0D-050D-4576-B46B-931EF79B8AF4}"/>
    <cellStyle name="Moeda 3 7 6" xfId="2459" xr:uid="{D509EF5F-943D-43BE-959C-27D13F9EE6CB}"/>
    <cellStyle name="Moeda 3 7 7" xfId="861" xr:uid="{EA5A3246-774E-43FF-9425-FA38AD38F129}"/>
    <cellStyle name="Moeda 3 8" xfId="315" xr:uid="{BD8E9412-6F2A-4D3D-8F82-2FA71276D6F3}"/>
    <cellStyle name="Moeda 3 8 2" xfId="539" xr:uid="{B3C8F70F-3D01-4B23-A659-6841AF2D5F49}"/>
    <cellStyle name="Moeda 3 8 2 2" xfId="2339" xr:uid="{0761E95D-9923-4950-B1E1-3A73BC185856}"/>
    <cellStyle name="Moeda 3 8 2 3" xfId="1781" xr:uid="{5DF60365-1F13-4340-99A9-D74278D75DF3}"/>
    <cellStyle name="Moeda 3 8 2 4" xfId="2908" xr:uid="{38E9DCF9-28C0-4145-91E7-47035F55B84E}"/>
    <cellStyle name="Moeda 3 8 2 5" xfId="1160" xr:uid="{D9EC8376-C87D-468A-9823-69DCC68A50CB}"/>
    <cellStyle name="Moeda 3 8 3" xfId="2115" xr:uid="{1F32E0F7-06EE-45EC-9486-84F3A7EBAFAC}"/>
    <cellStyle name="Moeda 3 8 4" xfId="1557" xr:uid="{BC1528EA-91D7-464B-8C65-C01D440A6CDE}"/>
    <cellStyle name="Moeda 3 8 5" xfId="2684" xr:uid="{2CCF5956-BB87-4A77-84B2-EBDE3FA0AEC9}"/>
    <cellStyle name="Moeda 3 8 6" xfId="936" xr:uid="{E55760AC-9D9D-4BC9-9428-5C23157E3C78}"/>
    <cellStyle name="Moeda 3 9" xfId="427" xr:uid="{45875DF9-9CE6-41F7-899A-A6A9E44DDDCF}"/>
    <cellStyle name="Moeda 3 9 2" xfId="2227" xr:uid="{42858800-E54B-4C28-A1C4-F03B1D340ED6}"/>
    <cellStyle name="Moeda 3 9 3" xfId="1669" xr:uid="{A424784A-23BB-4CC0-B44A-F1A384D60B87}"/>
    <cellStyle name="Moeda 3 9 4" xfId="2796" xr:uid="{BBF23A8F-9DBC-462F-B8D1-D3935BD503BE}"/>
    <cellStyle name="Moeda 3 9 5" xfId="1048" xr:uid="{78F832F0-04E5-4DCB-A23C-9D0AE765BA7E}"/>
    <cellStyle name="Moeda 4" xfId="43" xr:uid="{830A728E-4CAA-4631-90CB-90D713B4CC55}"/>
    <cellStyle name="Moeda 4 10" xfId="2415" xr:uid="{E678887D-DA2D-4F45-AAF5-AA4866F2ECEB}"/>
    <cellStyle name="Moeda 4 11" xfId="672" xr:uid="{DAE70650-8BA0-4337-AF2D-6E1896FB776C}"/>
    <cellStyle name="Moeda 4 2" xfId="95" xr:uid="{9A4C5987-B2FD-4EC4-9FC7-40FE6D35B162}"/>
    <cellStyle name="Moeda 4 2 10" xfId="722" xr:uid="{A1A0FE17-6B0E-4DD2-8FE6-DF5330704ED1}"/>
    <cellStyle name="Moeda 4 2 2" xfId="305" xr:uid="{07EC799E-DA7D-419D-9231-9AC1E808EE20}"/>
    <cellStyle name="Moeda 4 2 2 2" xfId="417" xr:uid="{BFB8646E-8335-4B7B-923C-C06C7A4FA6EE}"/>
    <cellStyle name="Moeda 4 2 2 2 2" xfId="2217" xr:uid="{6A95551E-B685-4D18-A0C3-C52A79D2C993}"/>
    <cellStyle name="Moeda 4 2 2 2 3" xfId="1659" xr:uid="{C8184C15-0692-459B-92A0-318AAEAF7BD7}"/>
    <cellStyle name="Moeda 4 2 2 2 4" xfId="2786" xr:uid="{91F45C5F-25B3-4ED9-85AB-0230A0D475D4}"/>
    <cellStyle name="Moeda 4 2 2 2 5" xfId="1038" xr:uid="{E7073997-2DE1-49BE-A960-56438F825B74}"/>
    <cellStyle name="Moeda 4 2 2 3" xfId="529" xr:uid="{B4BFE6BD-FD94-4978-84DB-BB9576D64B8A}"/>
    <cellStyle name="Moeda 4 2 2 3 2" xfId="2329" xr:uid="{7505B40A-C661-4622-877D-8DE814A72738}"/>
    <cellStyle name="Moeda 4 2 2 3 3" xfId="1771" xr:uid="{6CEC468F-0706-45D1-8690-963DA187FC66}"/>
    <cellStyle name="Moeda 4 2 2 3 4" xfId="2898" xr:uid="{E10B8B22-3FE3-49FF-A466-78A57F003DB8}"/>
    <cellStyle name="Moeda 4 2 2 3 5" xfId="1150" xr:uid="{052BFF46-7072-4E90-B930-33ABE3EFEDE5}"/>
    <cellStyle name="Moeda 4 2 2 4" xfId="2105" xr:uid="{B4CA8891-D7FA-4AFA-A26A-E4D0F5B1CD48}"/>
    <cellStyle name="Moeda 4 2 2 5" xfId="1547" xr:uid="{B943989A-62FD-4059-923A-A4B6792818EB}"/>
    <cellStyle name="Moeda 4 2 2 6" xfId="2524" xr:uid="{87BF6C36-5B68-4684-8CD0-7818641C2D1C}"/>
    <cellStyle name="Moeda 4 2 2 7" xfId="926" xr:uid="{2DA27141-DD10-4EDE-AA3C-C3F03553ED95}"/>
    <cellStyle name="Moeda 4 2 3" xfId="267" xr:uid="{B256ED8C-2044-42AF-B0EA-EBC49BF88986}"/>
    <cellStyle name="Moeda 4 2 3 2" xfId="379" xr:uid="{B99DA41C-AB5C-450A-B1F4-14ADED605BD0}"/>
    <cellStyle name="Moeda 4 2 3 2 2" xfId="2179" xr:uid="{71C3C5AC-F679-426F-9FCA-59E1F3C852B0}"/>
    <cellStyle name="Moeda 4 2 3 2 3" xfId="1621" xr:uid="{3B586110-F908-4FD9-BCAE-2144D80DDE71}"/>
    <cellStyle name="Moeda 4 2 3 2 4" xfId="2748" xr:uid="{DF5E3E9A-7EC8-405C-A9B8-2F34BE10616F}"/>
    <cellStyle name="Moeda 4 2 3 2 5" xfId="1000" xr:uid="{E1BEACA1-CF77-43CD-9112-4C25B5D6C668}"/>
    <cellStyle name="Moeda 4 2 3 3" xfId="491" xr:uid="{FFF3469C-38CE-489F-85D0-4B9B4A3F6D64}"/>
    <cellStyle name="Moeda 4 2 3 3 2" xfId="2291" xr:uid="{5736A0B2-F08B-4087-AE94-BAC055F397F9}"/>
    <cellStyle name="Moeda 4 2 3 3 3" xfId="1733" xr:uid="{9F558C6B-8A96-4F5C-AFB2-A0A244DAD367}"/>
    <cellStyle name="Moeda 4 2 3 3 4" xfId="2860" xr:uid="{85A12FBA-1820-4233-8C7F-4CFC6F7F127D}"/>
    <cellStyle name="Moeda 4 2 3 3 5" xfId="1112" xr:uid="{367BB923-EE56-47CD-903E-FCE9B8F8BAA8}"/>
    <cellStyle name="Moeda 4 2 3 4" xfId="2067" xr:uid="{269A0A4F-9D8A-4655-B212-E30619E7EA64}"/>
    <cellStyle name="Moeda 4 2 3 5" xfId="1509" xr:uid="{B0FCD5B6-F029-4557-A0F1-87C639461571}"/>
    <cellStyle name="Moeda 4 2 3 6" xfId="2486" xr:uid="{9616BCDF-5BFD-4F59-BC54-5AF48A289D09}"/>
    <cellStyle name="Moeda 4 2 3 7" xfId="888" xr:uid="{651FDF8B-377D-4C21-91F9-82B6A899052B}"/>
    <cellStyle name="Moeda 4 2 4" xfId="342" xr:uid="{F34AFD9E-1F99-4400-8481-D439A55770A1}"/>
    <cellStyle name="Moeda 4 2 4 2" xfId="566" xr:uid="{7323AD3B-99BC-4DA1-AAE9-48EAEA0E2E47}"/>
    <cellStyle name="Moeda 4 2 4 2 2" xfId="2366" xr:uid="{B48A9132-3D49-42A1-A67E-ADB0871C162B}"/>
    <cellStyle name="Moeda 4 2 4 2 3" xfId="1808" xr:uid="{63DEC52F-9D21-4438-AD1F-78ADC6AF749E}"/>
    <cellStyle name="Moeda 4 2 4 2 4" xfId="2935" xr:uid="{AACC89C5-7B8C-4E6B-A320-D1EC237ABD83}"/>
    <cellStyle name="Moeda 4 2 4 2 5" xfId="1187" xr:uid="{18D735A3-0CEF-4A1E-AA1C-4F3E7AEA71DE}"/>
    <cellStyle name="Moeda 4 2 4 3" xfId="2142" xr:uid="{F8C512AB-2A20-4635-AD5D-65141D4EA66B}"/>
    <cellStyle name="Moeda 4 2 4 4" xfId="1584" xr:uid="{9BBC663B-5D4F-4037-A8F8-D7E9DE63D951}"/>
    <cellStyle name="Moeda 4 2 4 5" xfId="2711" xr:uid="{4552E349-F314-4A9D-9ABC-585271D5C607}"/>
    <cellStyle name="Moeda 4 2 4 6" xfId="963" xr:uid="{4877AECD-268D-4140-9850-8D649CCC0733}"/>
    <cellStyle name="Moeda 4 2 5" xfId="454" xr:uid="{58CFC545-03A5-4864-AE74-4AE37161E744}"/>
    <cellStyle name="Moeda 4 2 5 2" xfId="2254" xr:uid="{B4110CB1-DE81-4AD2-A7B9-84334C830F6F}"/>
    <cellStyle name="Moeda 4 2 5 3" xfId="1696" xr:uid="{6A2FB3EF-2F3B-4E5A-86E9-657C4571DE8A}"/>
    <cellStyle name="Moeda 4 2 5 4" xfId="2823" xr:uid="{1767CF7C-0260-42F6-A183-9DBACD6147A1}"/>
    <cellStyle name="Moeda 4 2 5 5" xfId="1075" xr:uid="{D8A82F4F-1680-4D39-A797-96A1196E1EC8}"/>
    <cellStyle name="Moeda 4 2 6" xfId="222" xr:uid="{5397BD22-71CD-4C47-B104-0F9D73994C2D}"/>
    <cellStyle name="Moeda 4 2 6 2" xfId="2022" xr:uid="{B4EE0839-6A37-4F8C-8B7F-771B90D67834}"/>
    <cellStyle name="Moeda 4 2 6 3" xfId="1464" xr:uid="{F64285FC-0F6A-4952-8BD5-50396678C94B}"/>
    <cellStyle name="Moeda 4 2 6 4" xfId="2640" xr:uid="{424EB84B-4635-4ABF-9366-8366F3FC8A3E}"/>
    <cellStyle name="Moeda 4 2 6 5" xfId="843" xr:uid="{273EDEEB-BC50-4EF8-A9EC-5BAFAD000188}"/>
    <cellStyle name="Moeda 4 2 7" xfId="623" xr:uid="{FC3936EE-2E5A-47FA-85A1-203F9B09C555}"/>
    <cellStyle name="Moeda 4 2 7 2" xfId="1900" xr:uid="{34FC7305-7805-4483-913A-D5E9DD8CA2B1}"/>
    <cellStyle name="Moeda 4 2 7 3" xfId="2991" xr:uid="{42F34B3B-0023-4C5F-A550-03BCA7FDCF01}"/>
    <cellStyle name="Moeda 4 2 7 4" xfId="1243" xr:uid="{0BD536D5-D89A-40EB-882D-F27420E3B610}"/>
    <cellStyle name="Moeda 4 2 8" xfId="1342" xr:uid="{65214A58-8DED-4B41-80A6-B55243919F28}"/>
    <cellStyle name="Moeda 4 2 9" xfId="2441" xr:uid="{88CA3EA6-CD63-4DC2-AD4B-6779FA205811}"/>
    <cellStyle name="Moeda 4 3" xfId="130" xr:uid="{EB6BD00C-4B16-4BCE-A260-F014946018DD}"/>
    <cellStyle name="Moeda 4 3 2" xfId="405" xr:uid="{4DE67E38-F797-47C9-B1F8-4DB011E44E3B}"/>
    <cellStyle name="Moeda 4 3 2 2" xfId="2205" xr:uid="{FC0CA467-75FB-479C-A70F-0F7C065E9DD4}"/>
    <cellStyle name="Moeda 4 3 2 3" xfId="1647" xr:uid="{C6C4EEA0-01C8-4AC1-9BFE-46CB00D5DEE6}"/>
    <cellStyle name="Moeda 4 3 2 4" xfId="2774" xr:uid="{75FBAD93-C152-4F87-AB6E-36024E5F889F}"/>
    <cellStyle name="Moeda 4 3 2 5" xfId="1026" xr:uid="{E8C1A1EF-EE58-4FDC-A43F-91275AF0D609}"/>
    <cellStyle name="Moeda 4 3 3" xfId="517" xr:uid="{12090383-E8A3-4956-8612-B3C873E5F2E1}"/>
    <cellStyle name="Moeda 4 3 3 2" xfId="2317" xr:uid="{4E32A187-E8D6-479F-876E-651F31AF3DE5}"/>
    <cellStyle name="Moeda 4 3 3 3" xfId="1759" xr:uid="{9A020B60-B0C7-40CA-B9AD-685743B76442}"/>
    <cellStyle name="Moeda 4 3 3 4" xfId="2886" xr:uid="{7795889E-8240-42FE-8916-504031F929DE}"/>
    <cellStyle name="Moeda 4 3 3 5" xfId="1138" xr:uid="{B1BE8AE7-C5F4-446C-AF8F-05A5472E7443}"/>
    <cellStyle name="Moeda 4 3 4" xfId="293" xr:uid="{FB553194-63C2-4408-B19B-FE7C35DCF78F}"/>
    <cellStyle name="Moeda 4 3 4 2" xfId="2093" xr:uid="{4ACFEA7C-432A-49B2-9683-F0306D88F4D0}"/>
    <cellStyle name="Moeda 4 3 4 3" xfId="1535" xr:uid="{FD8C4325-3FCD-4A72-85DD-9B542E1F8047}"/>
    <cellStyle name="Moeda 4 3 4 4" xfId="2673" xr:uid="{CCDBA833-A856-4CC8-891F-EE7395D7CFD1}"/>
    <cellStyle name="Moeda 4 3 4 5" xfId="914" xr:uid="{009A84CC-8CA5-4366-995F-87BC903F2079}"/>
    <cellStyle name="Moeda 4 3 5" xfId="1933" xr:uid="{37FB0083-1F2C-41E2-A281-0625D7157187}"/>
    <cellStyle name="Moeda 4 3 6" xfId="1375" xr:uid="{F27F4F92-9A86-4207-82C2-F088E979076D}"/>
    <cellStyle name="Moeda 4 3 7" xfId="2512" xr:uid="{1B567C37-9D83-4B11-B002-FCE099BAD899}"/>
    <cellStyle name="Moeda 4 3 8" xfId="755" xr:uid="{A70B963D-FF7D-4949-81AB-F9A2E7F2528D}"/>
    <cellStyle name="Moeda 4 4" xfId="255" xr:uid="{9F270C0B-DA41-44F4-90EE-3E7AE3A8C58B}"/>
    <cellStyle name="Moeda 4 4 2" xfId="367" xr:uid="{F6C9CE02-FD59-44C3-890C-60415A50A45A}"/>
    <cellStyle name="Moeda 4 4 2 2" xfId="2167" xr:uid="{3E05D303-4DDA-489C-A46D-DD84AC8EBA1A}"/>
    <cellStyle name="Moeda 4 4 2 3" xfId="1609" xr:uid="{B2C16070-47FD-4E79-A139-DE3B7BBCD28B}"/>
    <cellStyle name="Moeda 4 4 2 4" xfId="2736" xr:uid="{3372927F-2FD7-4D56-8127-3EF2F19D5F8F}"/>
    <cellStyle name="Moeda 4 4 2 5" xfId="988" xr:uid="{003458E9-912C-40CD-8967-96985F1E4F5F}"/>
    <cellStyle name="Moeda 4 4 3" xfId="479" xr:uid="{4C91401C-8513-419F-94B8-6F8C563F9F9D}"/>
    <cellStyle name="Moeda 4 4 3 2" xfId="2279" xr:uid="{DFC31CD0-E9C4-4312-B92C-9BA6433AD014}"/>
    <cellStyle name="Moeda 4 4 3 3" xfId="1721" xr:uid="{ACC477B1-EB01-4297-A100-10D3BBEFA25A}"/>
    <cellStyle name="Moeda 4 4 3 4" xfId="2848" xr:uid="{D3D4D672-A75E-4E84-AAE5-FE18EDA3B287}"/>
    <cellStyle name="Moeda 4 4 3 5" xfId="1100" xr:uid="{A89A2669-292E-4528-BE26-C4A3390956FA}"/>
    <cellStyle name="Moeda 4 4 4" xfId="2055" xr:uid="{0722548E-C493-491A-8A2E-D366B1A4CBFF}"/>
    <cellStyle name="Moeda 4 4 5" xfId="1497" xr:uid="{CF4B47FC-3C23-408C-9025-11A37E87AC94}"/>
    <cellStyle name="Moeda 4 4 6" xfId="2474" xr:uid="{CD97AAAC-7F64-48DD-B66C-797ECFA6778C}"/>
    <cellStyle name="Moeda 4 4 7" xfId="876" xr:uid="{0D0E49AC-5F07-4771-98DE-F80D4721D9D2}"/>
    <cellStyle name="Moeda 4 5" xfId="330" xr:uid="{BA1D33FF-C3AC-45AC-ABC4-178A2E3EA6B9}"/>
    <cellStyle name="Moeda 4 5 2" xfId="554" xr:uid="{002E9190-C27E-4CA2-A27D-564318D1CD2B}"/>
    <cellStyle name="Moeda 4 5 2 2" xfId="2354" xr:uid="{2A22EFEB-76C8-46EC-9BBC-E29848AF2CFD}"/>
    <cellStyle name="Moeda 4 5 2 3" xfId="1796" xr:uid="{82BFCD84-0922-488A-A9BC-A90AD3391B3D}"/>
    <cellStyle name="Moeda 4 5 2 4" xfId="2923" xr:uid="{ACC4FCCB-9ED8-4DB2-97ED-4707369B5832}"/>
    <cellStyle name="Moeda 4 5 2 5" xfId="1175" xr:uid="{31A9918B-19E5-49AF-9BBC-3984A31B1293}"/>
    <cellStyle name="Moeda 4 5 3" xfId="2130" xr:uid="{AF62EA7D-A3A2-4B24-BC58-4D062A7F65B3}"/>
    <cellStyle name="Moeda 4 5 4" xfId="1572" xr:uid="{36B09265-7638-466E-9487-555B07F87695}"/>
    <cellStyle name="Moeda 4 5 5" xfId="2699" xr:uid="{1DF32C05-16F5-4DE5-8CCA-F7BC8610155C}"/>
    <cellStyle name="Moeda 4 5 6" xfId="951" xr:uid="{D1B6BA9B-DDD2-468C-A087-4B2C9EE8B3EE}"/>
    <cellStyle name="Moeda 4 6" xfId="442" xr:uid="{65EE0E50-DC0D-4D53-8B33-DA5EEA24316E}"/>
    <cellStyle name="Moeda 4 6 2" xfId="2242" xr:uid="{E0D0CF85-0C2E-4920-8D52-2CF23A1102A9}"/>
    <cellStyle name="Moeda 4 6 3" xfId="1684" xr:uid="{3CBDEB79-A5E8-45C2-AEC7-10FC796E3AA1}"/>
    <cellStyle name="Moeda 4 6 4" xfId="2811" xr:uid="{9290C4C2-1E3E-4F0E-9FE7-681CF3839731}"/>
    <cellStyle name="Moeda 4 6 5" xfId="1063" xr:uid="{F170F4CF-B827-4F27-8F31-896CB7018131}"/>
    <cellStyle name="Moeda 4 7" xfId="196" xr:uid="{F8D38CBE-D268-4E99-AE83-7D4B38D3FDAF}"/>
    <cellStyle name="Moeda 4 7 2" xfId="1997" xr:uid="{1F04B424-0513-4F6D-A03C-ADE830339E48}"/>
    <cellStyle name="Moeda 4 7 3" xfId="1439" xr:uid="{8420B3EA-9C96-4EF5-AB16-18C14E9AB0D2}"/>
    <cellStyle name="Moeda 4 7 4" xfId="2615" xr:uid="{6BE15404-4770-4ACC-8D96-C9D7F6566BEE}"/>
    <cellStyle name="Moeda 4 7 5" xfId="818" xr:uid="{399F978F-E68B-4A79-A1A9-A4FBFE8EFB29}"/>
    <cellStyle name="Moeda 4 8" xfId="598" xr:uid="{78C5F0B4-F15A-4A57-ADDE-8FAAE1B3ECDE}"/>
    <cellStyle name="Moeda 4 8 2" xfId="1850" xr:uid="{7FC2C151-F81A-4AFD-8948-83C281328249}"/>
    <cellStyle name="Moeda 4 8 3" xfId="2966" xr:uid="{3226D02F-1931-44A2-AA7A-3D393BBC5C08}"/>
    <cellStyle name="Moeda 4 8 4" xfId="1218" xr:uid="{FDD3596B-8179-4425-AAB9-07CAC487B642}"/>
    <cellStyle name="Moeda 4 9" xfId="1292" xr:uid="{4AF4F6CF-E5AA-40A0-82BB-3A9A751E6B83}"/>
    <cellStyle name="Moeda 5" xfId="25" xr:uid="{D4EF3778-76A3-4CCC-8CF4-097AACDAD52F}"/>
    <cellStyle name="Moeda 5 10" xfId="656" xr:uid="{57B4AB39-A8FC-4DFD-8C95-41925FF0ABB3}"/>
    <cellStyle name="Moeda 5 2" xfId="79" xr:uid="{2F425AC4-6097-494C-9CBC-D5863FAB3A3D}"/>
    <cellStyle name="Moeda 5 2 2" xfId="399" xr:uid="{4B47156F-0904-467A-B3ED-B1CE0FA6631E}"/>
    <cellStyle name="Moeda 5 2 2 2" xfId="2199" xr:uid="{DF78D887-42AF-43DE-B64B-5CF8AB58560E}"/>
    <cellStyle name="Moeda 5 2 2 3" xfId="1641" xr:uid="{A0BF63C8-85DE-4D5E-BC4F-1318F83DA73C}"/>
    <cellStyle name="Moeda 5 2 2 4" xfId="2768" xr:uid="{9EB44384-C205-40E6-8B94-B46CBEF643E4}"/>
    <cellStyle name="Moeda 5 2 2 5" xfId="1020" xr:uid="{1E408522-8C64-4752-AF24-4AF193C6CB7E}"/>
    <cellStyle name="Moeda 5 2 3" xfId="511" xr:uid="{E34EC839-EECC-4CDC-B907-DD4C204159D2}"/>
    <cellStyle name="Moeda 5 2 3 2" xfId="2311" xr:uid="{7895190D-AE2C-443D-AC21-8EC3D737E9DE}"/>
    <cellStyle name="Moeda 5 2 3 3" xfId="1753" xr:uid="{AD5EAE03-F797-4552-89DB-C7ED06DF798F}"/>
    <cellStyle name="Moeda 5 2 3 4" xfId="2880" xr:uid="{AE6AAF38-4C65-4EBD-B60F-93402BB517DE}"/>
    <cellStyle name="Moeda 5 2 3 5" xfId="1132" xr:uid="{62A3C88E-4CE1-416D-AAA2-37AFBE265014}"/>
    <cellStyle name="Moeda 5 2 4" xfId="287" xr:uid="{876FDBC0-E35B-48DD-AE22-E4B5044EEE2B}"/>
    <cellStyle name="Moeda 5 2 4 2" xfId="2087" xr:uid="{230D45D6-FEC3-487E-AE39-F896C74FC4A7}"/>
    <cellStyle name="Moeda 5 2 4 3" xfId="1529" xr:uid="{436853A6-DDF8-4FE2-AF1C-18EB6E438FB7}"/>
    <cellStyle name="Moeda 5 2 4 4" xfId="2667" xr:uid="{6E642D82-BE4E-4F6F-99EF-DCC6AAB4BFCA}"/>
    <cellStyle name="Moeda 5 2 4 5" xfId="908" xr:uid="{AC3D3761-D55A-425F-80CC-E709E3729783}"/>
    <cellStyle name="Moeda 5 2 5" xfId="1884" xr:uid="{86E3DD11-43E7-47AC-B21E-5730486C64A0}"/>
    <cellStyle name="Moeda 5 2 6" xfId="1326" xr:uid="{F670E0F1-9BC8-47DC-B5CE-1AE790BE3B28}"/>
    <cellStyle name="Moeda 5 2 7" xfId="2506" xr:uid="{EEF0F1F2-ADBA-481D-99CF-BE03E8F54FF9}"/>
    <cellStyle name="Moeda 5 2 8" xfId="706" xr:uid="{BADF8A43-CDA5-4EEC-924E-54B7D865734C}"/>
    <cellStyle name="Moeda 5 3" xfId="146" xr:uid="{8B0D2180-53D7-46A7-AA93-5A50C05F675F}"/>
    <cellStyle name="Moeda 5 3 2" xfId="361" xr:uid="{5B43BD44-B634-45FF-B84C-C5F61790A2DF}"/>
    <cellStyle name="Moeda 5 3 2 2" xfId="2161" xr:uid="{9D13A63B-FCA4-46C5-8558-74CB3386A6EF}"/>
    <cellStyle name="Moeda 5 3 2 3" xfId="1603" xr:uid="{A76D2757-DE99-4663-B09A-17E1C1B388BD}"/>
    <cellStyle name="Moeda 5 3 2 4" xfId="2730" xr:uid="{293CFC94-BEA5-4265-B9F8-BAE65E5B5512}"/>
    <cellStyle name="Moeda 5 3 2 5" xfId="982" xr:uid="{E967673B-E823-4982-86DC-DEF5FD528810}"/>
    <cellStyle name="Moeda 5 3 3" xfId="473" xr:uid="{2D415FC3-3CC1-4FF1-8F61-3E2CA218F42E}"/>
    <cellStyle name="Moeda 5 3 3 2" xfId="2273" xr:uid="{467ED1FA-E456-4ECF-992B-0C93581E4FE0}"/>
    <cellStyle name="Moeda 5 3 3 3" xfId="1715" xr:uid="{4CF01EB1-0E57-42B3-AFBA-3476E0CA484E}"/>
    <cellStyle name="Moeda 5 3 3 4" xfId="2842" xr:uid="{84483E77-4768-48BE-A9D7-173032E7E6C2}"/>
    <cellStyle name="Moeda 5 3 3 5" xfId="1094" xr:uid="{4232B650-63B1-430F-A7B2-E0860D967FE0}"/>
    <cellStyle name="Moeda 5 3 4" xfId="249" xr:uid="{9D6B6DB4-183F-4C6F-9939-891410F06BD4}"/>
    <cellStyle name="Moeda 5 3 4 2" xfId="2049" xr:uid="{8285A0B9-4911-4AE5-9EC4-63C222156CD4}"/>
    <cellStyle name="Moeda 5 3 4 3" xfId="1491" xr:uid="{BBFA195A-D5AB-42B6-9B83-BD6AA806C412}"/>
    <cellStyle name="Moeda 5 3 4 4" xfId="2656" xr:uid="{E2E5D2D6-1556-4F3F-BE1F-31C83558BF50}"/>
    <cellStyle name="Moeda 5 3 4 5" xfId="870" xr:uid="{FD5DC5F3-354E-42B8-A8A0-D59EB3A174E2}"/>
    <cellStyle name="Moeda 5 3 5" xfId="1949" xr:uid="{B0D985A0-AA12-4E70-BA0A-91A476E5162D}"/>
    <cellStyle name="Moeda 5 3 6" xfId="1391" xr:uid="{41EF53EF-EA86-4A20-B724-D72E5C595275}"/>
    <cellStyle name="Moeda 5 3 7" xfId="2468" xr:uid="{21804334-EF24-48AE-8DF9-4F980106C4B3}"/>
    <cellStyle name="Moeda 5 3 8" xfId="771" xr:uid="{1B07AF4D-5EFB-4878-9001-BF96F822202E}"/>
    <cellStyle name="Moeda 5 4" xfId="324" xr:uid="{E52056FF-091C-4BF3-B6CA-1DED190D94C2}"/>
    <cellStyle name="Moeda 5 4 2" xfId="548" xr:uid="{590FA5A8-DBAB-48BA-A483-A2441F55D720}"/>
    <cellStyle name="Moeda 5 4 2 2" xfId="2348" xr:uid="{F2CEA4BB-2B72-49C7-AF07-0B0A9511DC54}"/>
    <cellStyle name="Moeda 5 4 2 3" xfId="1790" xr:uid="{800F4B90-ADAF-4F62-A827-FB16D35BAD0A}"/>
    <cellStyle name="Moeda 5 4 2 4" xfId="2917" xr:uid="{C1A4C069-5E06-4CFF-880E-B65D3BC58D82}"/>
    <cellStyle name="Moeda 5 4 2 5" xfId="1169" xr:uid="{D8971C1D-147C-433C-8CAE-1C67A1853C66}"/>
    <cellStyle name="Moeda 5 4 3" xfId="2124" xr:uid="{0D74A0CF-DBBB-414E-9B13-9F58C0ED261C}"/>
    <cellStyle name="Moeda 5 4 4" xfId="1566" xr:uid="{E1767023-CA63-4C90-B7CE-B8F5822982CC}"/>
    <cellStyle name="Moeda 5 4 5" xfId="2693" xr:uid="{9C99A609-3611-40E2-A5C0-A81B15C11BC0}"/>
    <cellStyle name="Moeda 5 4 6" xfId="945" xr:uid="{C8D717E5-8BA5-487B-BC49-7F9F545511F0}"/>
    <cellStyle name="Moeda 5 5" xfId="436" xr:uid="{6C4DE2A6-80D6-474E-A454-E51919A414E9}"/>
    <cellStyle name="Moeda 5 5 2" xfId="2236" xr:uid="{EE770009-ADCF-4A30-AE94-238786F1B872}"/>
    <cellStyle name="Moeda 5 5 3" xfId="1678" xr:uid="{CDF9483F-686B-400A-9F1E-E45B300D3A22}"/>
    <cellStyle name="Moeda 5 5 4" xfId="2805" xr:uid="{93AC3954-7CD6-4C13-8DF6-A0B0BE43651C}"/>
    <cellStyle name="Moeda 5 5 5" xfId="1057" xr:uid="{81907504-7577-4390-AA61-8E58483D3EE6}"/>
    <cellStyle name="Moeda 5 6" xfId="184" xr:uid="{C9585D70-9BDC-4BCF-B0AB-5EB673293B46}"/>
    <cellStyle name="Moeda 5 6 2" xfId="1985" xr:uid="{9A51DB7C-A958-40E5-B12E-846549909B21}"/>
    <cellStyle name="Moeda 5 6 3" xfId="1427" xr:uid="{07DE78D3-1D5D-4BE8-B540-4C54D4604816}"/>
    <cellStyle name="Moeda 5 6 4" xfId="2604" xr:uid="{C0ADCB61-BE57-4FDC-8BE0-3F7AB125AB66}"/>
    <cellStyle name="Moeda 5 6 5" xfId="807" xr:uid="{F481449C-DD0F-4196-9777-8BE7F1CCF834}"/>
    <cellStyle name="Moeda 5 7" xfId="586" xr:uid="{5EDF7646-CCDF-4018-BC3D-3830FD247F31}"/>
    <cellStyle name="Moeda 5 7 2" xfId="1834" xr:uid="{D1912203-C4C6-4024-A000-243226A595FE}"/>
    <cellStyle name="Moeda 5 7 3" xfId="2954" xr:uid="{07FD88F1-412E-47FB-8EC2-BAAAB1DD457F}"/>
    <cellStyle name="Moeda 5 7 4" xfId="1206" xr:uid="{4158D3CB-05B5-4B67-A198-104F3CA078A9}"/>
    <cellStyle name="Moeda 5 8" xfId="1276" xr:uid="{FB0DB9BC-6874-44EF-BF46-B6114031DD79}"/>
    <cellStyle name="Moeda 5 9" xfId="2404" xr:uid="{FC93EA41-D1E0-416C-8B74-DCDBF1FA1489}"/>
    <cellStyle name="Moeda 6" xfId="61" xr:uid="{A79BDB15-7C54-468B-B670-C8D1C02F00DC}"/>
    <cellStyle name="Moeda 6 10" xfId="689" xr:uid="{17CC2AD3-9788-42FE-8F38-C0425161967A}"/>
    <cellStyle name="Moeda 6 2" xfId="299" xr:uid="{7CB453ED-FBA2-47FD-9D26-12461556EF38}"/>
    <cellStyle name="Moeda 6 2 2" xfId="411" xr:uid="{97FB233F-A223-4511-BD6F-1F8EC74A0997}"/>
    <cellStyle name="Moeda 6 2 2 2" xfId="2211" xr:uid="{B895D64E-4687-41E4-A5D8-30DF987AC678}"/>
    <cellStyle name="Moeda 6 2 2 3" xfId="1653" xr:uid="{64CC4B7B-1ED5-41D3-8AE7-0B69676EDB6C}"/>
    <cellStyle name="Moeda 6 2 2 4" xfId="2780" xr:uid="{28E13787-D1F1-4A57-AF0D-30E64425A12E}"/>
    <cellStyle name="Moeda 6 2 2 5" xfId="1032" xr:uid="{EA2E7EFA-7E5A-4923-B3B8-D266D1D65FAB}"/>
    <cellStyle name="Moeda 6 2 3" xfId="523" xr:uid="{E4D1BDF0-CEEE-4BBF-B183-732B941C406F}"/>
    <cellStyle name="Moeda 6 2 3 2" xfId="2323" xr:uid="{470B6FD9-147A-477D-A971-654F7EB9BEEE}"/>
    <cellStyle name="Moeda 6 2 3 3" xfId="1765" xr:uid="{63734A9B-04E6-44F0-8B4B-BB491B15ABE5}"/>
    <cellStyle name="Moeda 6 2 3 4" xfId="2892" xr:uid="{473ECD85-93A6-41AC-B39B-D0BE0CDBFF6B}"/>
    <cellStyle name="Moeda 6 2 3 5" xfId="1144" xr:uid="{1AED71AF-FEA0-4D61-9745-AD2CC3920435}"/>
    <cellStyle name="Moeda 6 2 4" xfId="2099" xr:uid="{C74C5D57-23C8-419D-BBE7-D1C9AA6F2721}"/>
    <cellStyle name="Moeda 6 2 5" xfId="1541" xr:uid="{ABFF272D-2E60-4EB2-9C04-0F4DBC3638FF}"/>
    <cellStyle name="Moeda 6 2 6" xfId="2518" xr:uid="{18A4ED29-7A03-4942-8C60-45A805E212F1}"/>
    <cellStyle name="Moeda 6 2 7" xfId="920" xr:uid="{3C83CE68-C06C-4D06-ABA7-C6DC939FDB57}"/>
    <cellStyle name="Moeda 6 3" xfId="261" xr:uid="{0B4159D5-3456-497D-BA52-ED1E82FF84EA}"/>
    <cellStyle name="Moeda 6 3 2" xfId="373" xr:uid="{2E0793C8-FDC6-40AD-916C-3883BCE85499}"/>
    <cellStyle name="Moeda 6 3 2 2" xfId="2173" xr:uid="{4AEA44CE-D639-4336-8110-3DDEFA21C4A6}"/>
    <cellStyle name="Moeda 6 3 2 3" xfId="1615" xr:uid="{FB8C9C05-094E-49D5-BD62-67DC8A50D561}"/>
    <cellStyle name="Moeda 6 3 2 4" xfId="2742" xr:uid="{0C96F450-A1C1-4424-AB4E-7780C81DC3F9}"/>
    <cellStyle name="Moeda 6 3 2 5" xfId="994" xr:uid="{E7EAE949-FC0D-471F-A30F-7A0EB043C82F}"/>
    <cellStyle name="Moeda 6 3 3" xfId="485" xr:uid="{0714B4D8-5784-43C9-A3CE-1147BB3B6D90}"/>
    <cellStyle name="Moeda 6 3 3 2" xfId="2285" xr:uid="{5017F715-66EA-4313-A576-4D01C88CFF98}"/>
    <cellStyle name="Moeda 6 3 3 3" xfId="1727" xr:uid="{9CBD6D47-E85D-4C76-968D-FEF3E9592A30}"/>
    <cellStyle name="Moeda 6 3 3 4" xfId="2854" xr:uid="{D2344232-72A1-4C82-B6EC-D12B29D28E78}"/>
    <cellStyle name="Moeda 6 3 3 5" xfId="1106" xr:uid="{EDD4C2DB-A899-4EAE-94E2-90F64854F641}"/>
    <cellStyle name="Moeda 6 3 4" xfId="2061" xr:uid="{544FDE06-6FC9-42BE-830F-DB48141757AF}"/>
    <cellStyle name="Moeda 6 3 5" xfId="1503" xr:uid="{C4A7D944-940D-44B7-8D00-80014320AE6C}"/>
    <cellStyle name="Moeda 6 3 6" xfId="2480" xr:uid="{C9524CFA-A886-41ED-9CF7-8A8A57ECF5A1}"/>
    <cellStyle name="Moeda 6 3 7" xfId="882" xr:uid="{94E77E11-2EF9-4985-9C4C-7DB378FA9B28}"/>
    <cellStyle name="Moeda 6 4" xfId="336" xr:uid="{3A161FC6-40F6-4F8C-AA11-536A930492A3}"/>
    <cellStyle name="Moeda 6 4 2" xfId="560" xr:uid="{B0E19B10-DBF7-497B-A4FC-DDB9EFFB0940}"/>
    <cellStyle name="Moeda 6 4 2 2" xfId="2360" xr:uid="{9BF0A8C0-9001-4325-8CE2-4420A1DB4051}"/>
    <cellStyle name="Moeda 6 4 2 3" xfId="1802" xr:uid="{AB4315BE-7402-4521-AA03-4230BB173410}"/>
    <cellStyle name="Moeda 6 4 2 4" xfId="2929" xr:uid="{C4BD8A5A-2E38-4E1B-B847-55F4DE0C9A1C}"/>
    <cellStyle name="Moeda 6 4 2 5" xfId="1181" xr:uid="{38048672-B5AC-44A8-9155-43DEB920AC48}"/>
    <cellStyle name="Moeda 6 4 3" xfId="2136" xr:uid="{271412E7-EC4F-4C62-A41A-F3537D56C59A}"/>
    <cellStyle name="Moeda 6 4 4" xfId="1578" xr:uid="{2C74E95C-8C13-4E93-9612-EECAE537CE5F}"/>
    <cellStyle name="Moeda 6 4 5" xfId="2705" xr:uid="{A520DF4C-EBEE-4C01-9217-F9C6F233A35A}"/>
    <cellStyle name="Moeda 6 4 6" xfId="957" xr:uid="{DAFE04C1-F076-4587-86C4-526CBCA055BF}"/>
    <cellStyle name="Moeda 6 5" xfId="448" xr:uid="{FDE7E70F-0B54-4506-9663-D64D12176F5F}"/>
    <cellStyle name="Moeda 6 5 2" xfId="2248" xr:uid="{7F855ACD-643F-4657-8D18-DC7F9DE380EB}"/>
    <cellStyle name="Moeda 6 5 3" xfId="1690" xr:uid="{9BEA4004-612B-44FF-9312-B22829245273}"/>
    <cellStyle name="Moeda 6 5 4" xfId="2817" xr:uid="{635C841F-B8A2-47F6-871B-257D742E8EE4}"/>
    <cellStyle name="Moeda 6 5 5" xfId="1069" xr:uid="{CA8D6EEE-B4EE-48D1-A15E-BA639F27F489}"/>
    <cellStyle name="Moeda 6 6" xfId="210" xr:uid="{4AF0FFFE-9732-4D0E-A723-8693CED4F96D}"/>
    <cellStyle name="Moeda 6 6 2" xfId="2010" xr:uid="{A72422AC-AC87-4DCF-810A-3D54CC7CC10D}"/>
    <cellStyle name="Moeda 6 6 3" xfId="1452" xr:uid="{E5340C2C-DF48-4B9E-9314-97D36260A545}"/>
    <cellStyle name="Moeda 6 6 4" xfId="2628" xr:uid="{017BB4A6-57F5-43BA-82BE-08655A256E2B}"/>
    <cellStyle name="Moeda 6 6 5" xfId="831" xr:uid="{0C1EC8FB-AA9A-4D60-A7DD-6D23F9B14D02}"/>
    <cellStyle name="Moeda 6 7" xfId="611" xr:uid="{68AA9334-B20A-4C0B-86C9-8A3409F7C5D5}"/>
    <cellStyle name="Moeda 6 7 2" xfId="1867" xr:uid="{9B46837D-F703-456B-8921-6003BA46E9E5}"/>
    <cellStyle name="Moeda 6 7 3" xfId="2979" xr:uid="{223EED61-AD3B-4A2B-BDD6-3F4FD6CB3884}"/>
    <cellStyle name="Moeda 6 7 4" xfId="1231" xr:uid="{3B1572A2-2F10-4EF4-82EB-8E93A639F348}"/>
    <cellStyle name="Moeda 6 8" xfId="1309" xr:uid="{CDDFB959-1CCB-45F7-8664-D3769E49D4D1}"/>
    <cellStyle name="Moeda 6 9" xfId="2429" xr:uid="{D6DDFB65-5BFC-4760-A7F8-AC36E2122211}"/>
    <cellStyle name="Moeda 7" xfId="113" xr:uid="{C8DAE65F-BACD-445A-BCA7-AE5C6C2D0445}"/>
    <cellStyle name="Moeda 7 10" xfId="739" xr:uid="{3DF8FA6C-135C-4271-83FF-746C1D18C8CF}"/>
    <cellStyle name="Moeda 7 2" xfId="281" xr:uid="{F6919271-EEFB-4C56-85E5-7ECA28D4861A}"/>
    <cellStyle name="Moeda 7 2 2" xfId="393" xr:uid="{0F438733-4608-49F5-8551-572AC9F627EC}"/>
    <cellStyle name="Moeda 7 2 2 2" xfId="2193" xr:uid="{A7441EDF-9143-4043-934A-AAF756E9EA95}"/>
    <cellStyle name="Moeda 7 2 2 3" xfId="1635" xr:uid="{52D83610-8DD0-4D13-9A14-1AA151CC0285}"/>
    <cellStyle name="Moeda 7 2 2 4" xfId="2762" xr:uid="{40E9C5EC-D984-4229-B823-473BCB278DEE}"/>
    <cellStyle name="Moeda 7 2 2 5" xfId="1014" xr:uid="{9FF06D90-6C47-4667-82B0-9B742465F355}"/>
    <cellStyle name="Moeda 7 2 3" xfId="505" xr:uid="{A1693C6B-14C0-468D-8615-C6499A990ED7}"/>
    <cellStyle name="Moeda 7 2 3 2" xfId="2305" xr:uid="{1668F8CD-451A-48B4-BD62-B69DBC907C92}"/>
    <cellStyle name="Moeda 7 2 3 3" xfId="1747" xr:uid="{9340A6A7-A2AE-4FE7-8030-9DC4BE466BFE}"/>
    <cellStyle name="Moeda 7 2 3 4" xfId="2874" xr:uid="{41AAC8B2-D639-497E-92F1-A9F632472973}"/>
    <cellStyle name="Moeda 7 2 3 5" xfId="1126" xr:uid="{F36434AD-DBF3-41D1-9F27-D5A919B2421C}"/>
    <cellStyle name="Moeda 7 2 4" xfId="2081" xr:uid="{59C538DF-B5DB-4303-AD91-BC22DF7F4A2B}"/>
    <cellStyle name="Moeda 7 2 5" xfId="1523" xr:uid="{2F519DD2-CAEC-4AB8-84A5-A7506DF1E78F}"/>
    <cellStyle name="Moeda 7 2 6" xfId="2500" xr:uid="{5409271A-3E44-4D1C-B12E-AF86EFE6E9CB}"/>
    <cellStyle name="Moeda 7 2 7" xfId="902" xr:uid="{79219381-E546-4884-8E01-8C11C40430FD}"/>
    <cellStyle name="Moeda 7 3" xfId="243" xr:uid="{9E814B60-423E-45D7-AA78-7506A2EB9C4C}"/>
    <cellStyle name="Moeda 7 3 2" xfId="355" xr:uid="{9D2BB3F0-3B73-4EAE-9CF4-8F05154CF124}"/>
    <cellStyle name="Moeda 7 3 2 2" xfId="2155" xr:uid="{55BA0FA3-3098-4C28-8A57-9C71AC562239}"/>
    <cellStyle name="Moeda 7 3 2 3" xfId="1597" xr:uid="{7F82C85A-C0B5-4FFD-9EF1-9988BCFF356A}"/>
    <cellStyle name="Moeda 7 3 2 4" xfId="2724" xr:uid="{F5417DD8-A656-4D3E-A95F-45BAB06EF968}"/>
    <cellStyle name="Moeda 7 3 2 5" xfId="976" xr:uid="{C7B36918-6950-4D89-868A-4774C1119BB9}"/>
    <cellStyle name="Moeda 7 3 3" xfId="467" xr:uid="{45D28C9E-7B40-40C6-997A-1E6800959AC0}"/>
    <cellStyle name="Moeda 7 3 3 2" xfId="2267" xr:uid="{C8509067-0A8A-4679-9FA7-871EB331DF4F}"/>
    <cellStyle name="Moeda 7 3 3 3" xfId="1709" xr:uid="{82ECADB8-2295-410E-AAA4-7D034E1C1F23}"/>
    <cellStyle name="Moeda 7 3 3 4" xfId="2836" xr:uid="{BA9ED797-47D5-4CC7-B1E7-19E671BABB91}"/>
    <cellStyle name="Moeda 7 3 3 5" xfId="1088" xr:uid="{27F15BC3-D9DB-4C93-B717-7E6BC3F46E1F}"/>
    <cellStyle name="Moeda 7 3 4" xfId="2043" xr:uid="{C5B232A6-381B-4D97-B59C-4D223E377930}"/>
    <cellStyle name="Moeda 7 3 5" xfId="1485" xr:uid="{76995038-161C-43AB-B3EA-5BC5524B8B20}"/>
    <cellStyle name="Moeda 7 3 6" xfId="2462" xr:uid="{E32B5E98-6E29-4529-99F8-74889C374946}"/>
    <cellStyle name="Moeda 7 3 7" xfId="864" xr:uid="{F62C7E27-C027-40DF-B8D5-5AA815743527}"/>
    <cellStyle name="Moeda 7 4" xfId="318" xr:uid="{EB2AA4BE-5AB6-488C-BD9C-3DBEC502ECD1}"/>
    <cellStyle name="Moeda 7 4 2" xfId="542" xr:uid="{47EE23B5-A752-49D7-849C-B4B7B1106746}"/>
    <cellStyle name="Moeda 7 4 2 2" xfId="2342" xr:uid="{C07964E8-14F3-45E5-8E95-A0BC6DBA8490}"/>
    <cellStyle name="Moeda 7 4 2 3" xfId="1784" xr:uid="{70EA7C5C-8904-423B-8ACA-2A0BBCCEAB45}"/>
    <cellStyle name="Moeda 7 4 2 4" xfId="2911" xr:uid="{894F7BC0-BE60-4A27-BFCA-0C43AC8C7BFC}"/>
    <cellStyle name="Moeda 7 4 2 5" xfId="1163" xr:uid="{F7D06C73-04E8-4A0D-A748-97E2E9AE44E4}"/>
    <cellStyle name="Moeda 7 4 3" xfId="2118" xr:uid="{91EDCCC6-C389-4BE5-B277-C3D3535C6BFC}"/>
    <cellStyle name="Moeda 7 4 4" xfId="1560" xr:uid="{7C09FC85-6861-49FA-B066-7F0A273184D1}"/>
    <cellStyle name="Moeda 7 4 5" xfId="2687" xr:uid="{5392C835-EE15-4198-9741-E8E560DAD05D}"/>
    <cellStyle name="Moeda 7 4 6" xfId="939" xr:uid="{E2E05619-FF3A-4EB9-BFA1-9BC8D248428C}"/>
    <cellStyle name="Moeda 7 5" xfId="430" xr:uid="{882F1824-C097-4CCF-81A3-49C856D48BE3}"/>
    <cellStyle name="Moeda 7 5 2" xfId="2230" xr:uid="{03720866-08E4-4EE7-83B8-725DA3EA2761}"/>
    <cellStyle name="Moeda 7 5 3" xfId="1672" xr:uid="{5988378B-3C20-4113-83F0-521CDA727E33}"/>
    <cellStyle name="Moeda 7 5 4" xfId="2799" xr:uid="{6AB2CF89-FB18-4866-AF8C-5EB030839A7E}"/>
    <cellStyle name="Moeda 7 5 5" xfId="1051" xr:uid="{D1244C0B-E237-488A-8DFC-78ED0712A4C4}"/>
    <cellStyle name="Moeda 7 6" xfId="173" xr:uid="{2D0C5C2F-0D2B-43B5-9CA5-7086F3A3EC6D}"/>
    <cellStyle name="Moeda 7 6 2" xfId="1975" xr:uid="{8AF727D8-51D4-4D4A-B0F4-BDF2ACA42D84}"/>
    <cellStyle name="Moeda 7 6 3" xfId="1417" xr:uid="{64077919-7A37-415D-B1B0-13C3A3BAB6ED}"/>
    <cellStyle name="Moeda 7 6 4" xfId="2594" xr:uid="{A4A600E4-3062-454A-AE20-86003BC7E8E5}"/>
    <cellStyle name="Moeda 7 6 5" xfId="797" xr:uid="{BBB13CC9-6D34-46C1-94AE-E6D646C59474}"/>
    <cellStyle name="Moeda 7 7" xfId="1917" xr:uid="{9ADCF078-D89E-458A-8522-4C5101384E74}"/>
    <cellStyle name="Moeda 7 8" xfId="1359" xr:uid="{12234E78-F0C6-4E1E-BE85-EE40055D33FA}"/>
    <cellStyle name="Moeda 7 9" xfId="2394" xr:uid="{EA583913-4135-4536-A72C-A9281C7C9DD9}"/>
    <cellStyle name="Moeda 8" xfId="274" xr:uid="{4638E56F-A4C3-4D21-9894-FDB28748E596}"/>
    <cellStyle name="Moeda 8 2" xfId="386" xr:uid="{D2446474-BC86-4F55-A728-B8FEC4DCB0AD}"/>
    <cellStyle name="Moeda 8 2 2" xfId="2186" xr:uid="{745ECD45-8AEE-4797-ACB8-FFDBD93A8BB0}"/>
    <cellStyle name="Moeda 8 2 3" xfId="1628" xr:uid="{F77726C1-1D83-4D55-A5D7-D4A426F99044}"/>
    <cellStyle name="Moeda 8 2 4" xfId="2755" xr:uid="{80EFEA97-9527-4D95-A4AD-1902315A2E84}"/>
    <cellStyle name="Moeda 8 2 5" xfId="1007" xr:uid="{7FBE3EB0-E58C-47EF-81C9-251ABB34F855}"/>
    <cellStyle name="Moeda 8 3" xfId="498" xr:uid="{E3150E45-7A1E-4204-8C4E-53560948F07B}"/>
    <cellStyle name="Moeda 8 3 2" xfId="2298" xr:uid="{0B9BEC76-A455-46D2-A08E-A34250731CFB}"/>
    <cellStyle name="Moeda 8 3 3" xfId="1740" xr:uid="{9E39305A-8DDD-413B-A149-5D9E481FF4B1}"/>
    <cellStyle name="Moeda 8 3 4" xfId="2867" xr:uid="{52022CB8-4918-46BB-9E30-E4E533127307}"/>
    <cellStyle name="Moeda 8 3 5" xfId="1119" xr:uid="{A6E7830C-7BD2-4441-BEAC-743EE9767098}"/>
    <cellStyle name="Moeda 8 4" xfId="2074" xr:uid="{085D779C-44A5-41EA-ADDA-5A4087C2E8E6}"/>
    <cellStyle name="Moeda 8 5" xfId="1516" xr:uid="{4B1F3D0E-D923-487D-A9E0-2F6667E045B3}"/>
    <cellStyle name="Moeda 8 6" xfId="2493" xr:uid="{71E1D721-EDED-4387-886E-18ACBC5FD5D1}"/>
    <cellStyle name="Moeda 8 7" xfId="895" xr:uid="{F841C8C3-EC3A-4E22-97A6-6E0123642D9F}"/>
    <cellStyle name="Moeda 9" xfId="236" xr:uid="{1B45F436-277F-408C-A312-49A9E0ED8572}"/>
    <cellStyle name="Moeda 9 2" xfId="348" xr:uid="{D2E9534E-FDFD-429A-8266-77B38BC57E6B}"/>
    <cellStyle name="Moeda 9 2 2" xfId="2148" xr:uid="{E5778BDC-FFB6-4425-B199-AD514EF449C7}"/>
    <cellStyle name="Moeda 9 2 3" xfId="1590" xr:uid="{9A6DB4EB-9251-4B42-9D2E-F59D64E63107}"/>
    <cellStyle name="Moeda 9 2 4" xfId="2717" xr:uid="{CB5B39C3-63D7-426B-9BD8-5B70049B13CF}"/>
    <cellStyle name="Moeda 9 2 5" xfId="969" xr:uid="{203582C8-6CC9-49E6-AF33-6CF91D48E9F8}"/>
    <cellStyle name="Moeda 9 3" xfId="460" xr:uid="{9DACBCBD-FD40-4760-931A-067B8F1F01D8}"/>
    <cellStyle name="Moeda 9 3 2" xfId="2260" xr:uid="{836AC5C8-F96F-468D-9422-999AF4D8471E}"/>
    <cellStyle name="Moeda 9 3 3" xfId="1702" xr:uid="{89A72827-06AA-4534-8810-A74EB059D9AA}"/>
    <cellStyle name="Moeda 9 3 4" xfId="2829" xr:uid="{A5F1F425-CECE-4E49-860C-1683EC1FB7FE}"/>
    <cellStyle name="Moeda 9 3 5" xfId="1081" xr:uid="{4762E388-8121-4F6C-BDF1-51074BC74439}"/>
    <cellStyle name="Moeda 9 4" xfId="2036" xr:uid="{D2C1525B-34CF-4A77-B45D-C165C202F879}"/>
    <cellStyle name="Moeda 9 5" xfId="1478" xr:uid="{A7D4A6F3-E479-4376-9ECE-AD07FBE4D767}"/>
    <cellStyle name="Moeda 9 6" xfId="2455" xr:uid="{3065BEF9-643D-4D88-B34E-3F7969EEB1C1}"/>
    <cellStyle name="Moeda 9 7" xfId="857" xr:uid="{74B80CA2-45FA-4D06-9454-F0AC9F6E3614}"/>
    <cellStyle name="Normal" xfId="0" builtinId="0"/>
    <cellStyle name="Normal 10" xfId="23" xr:uid="{FE7A430D-9ECD-46E4-A929-DE7188C4D6BA}"/>
    <cellStyle name="Normal 11" xfId="21" xr:uid="{C738432F-FCBF-4874-8D50-D8BB53248DFC}"/>
    <cellStyle name="Normal 12" xfId="39" xr:uid="{A9E83379-892C-44D2-A1EA-B14DE0DFF211}"/>
    <cellStyle name="Normal 13" xfId="59" xr:uid="{16A9B037-D1C8-49BF-B9FB-9943A7AF70D5}"/>
    <cellStyle name="Normal 14" xfId="68" xr:uid="{F57390C4-F207-48AB-8B0B-4AA91BE03DCE}"/>
    <cellStyle name="Normal 15" xfId="111" xr:uid="{45000672-79B3-431E-A0FE-AF3EE03A40DD}"/>
    <cellStyle name="Normal 16" xfId="116" xr:uid="{A5792F87-C0A5-4276-917A-194DF90FC796}"/>
    <cellStyle name="Normal 17" xfId="161" xr:uid="{ACDE668E-B7E1-4A32-BB1E-5EFCA3B5CF37}"/>
    <cellStyle name="Normal 17 2" xfId="1964" xr:uid="{5860AC45-4555-4447-BF86-6B7E47D7E4F3}"/>
    <cellStyle name="Normal 17 3" xfId="1406" xr:uid="{976E413F-947B-455E-B460-2BB1195556CF}"/>
    <cellStyle name="Normal 17 4" xfId="2583" xr:uid="{14B6122B-BA7F-433C-AE30-6F5F5A44AD66}"/>
    <cellStyle name="Normal 17 5" xfId="786" xr:uid="{0367EB5C-967E-4F20-A445-6B6FC43CC29D}"/>
    <cellStyle name="Normal 18" xfId="573" xr:uid="{943CFC9B-1724-432D-9BBA-0B104A283493}"/>
    <cellStyle name="Normal 19" xfId="1994" xr:uid="{16A56DCC-A18B-4E60-AC63-EE266B369DBC}"/>
    <cellStyle name="Normal 2" xfId="3" xr:uid="{00000000-0005-0000-0000-000004000000}"/>
    <cellStyle name="Normal 2 10" xfId="572" xr:uid="{CE5BCC6F-D31F-4566-9700-A14111B00CA7}"/>
    <cellStyle name="Normal 2 10 2" xfId="2372" xr:uid="{4DF4D492-C166-42E7-B612-8D8136F96644}"/>
    <cellStyle name="Normal 2 10 3" xfId="1814" xr:uid="{0293EA36-9FF4-4640-8293-F0DF42470155}"/>
    <cellStyle name="Normal 2 10 4" xfId="2941" xr:uid="{DE816295-EF29-4FD9-8E27-F02AAAB560F1}"/>
    <cellStyle name="Normal 2 10 5" xfId="1193" xr:uid="{EC51539F-9AE3-4FC1-BB64-1B3511B9941F}"/>
    <cellStyle name="Normal 2 11" xfId="575" xr:uid="{601A71F8-C576-4C7A-AF43-420C9B873D29}"/>
    <cellStyle name="Normal 2 11 2" xfId="1817" xr:uid="{8C4EF8E8-4044-4FEE-A8C8-F46A74232F22}"/>
    <cellStyle name="Normal 2 11 3" xfId="2943" xr:uid="{F293480F-AFB4-4C94-BAE8-2EF96ADF8D13}"/>
    <cellStyle name="Normal 2 11 4" xfId="1195" xr:uid="{57C207EA-4D0A-4506-8E91-BE914AE2A036}"/>
    <cellStyle name="Normal 2 12" xfId="1260" xr:uid="{8345D5C5-1AC2-43A1-B5DF-6A96F497023D}"/>
    <cellStyle name="Normal 2 13" xfId="2382" xr:uid="{A597EB3E-84A3-4BA0-A534-8F8C9493F871}"/>
    <cellStyle name="Normal 2 14" xfId="2385" xr:uid="{E37A5D6E-52CC-4B8B-A62E-BFD789ACAC73}"/>
    <cellStyle name="Normal 2 15" xfId="640" xr:uid="{4E9B3598-7AFE-4460-8996-88C124F52F7E}"/>
    <cellStyle name="Normal 2 2" xfId="8" xr:uid="{00000000-0005-0000-0000-000005000000}"/>
    <cellStyle name="Normal 2 2 10" xfId="644" xr:uid="{4324E10E-E956-488C-9845-7DF6446D7213}"/>
    <cellStyle name="Normal 2 2 2" xfId="48" xr:uid="{3B05B0AC-9F65-42DB-8ACB-B12632EBA67C}"/>
    <cellStyle name="Normal 2 2 2 2" xfId="100" xr:uid="{0DD7A335-11BA-4F27-B422-79D62F0493AE}"/>
    <cellStyle name="Normal 2 2 2 2 2" xfId="227" xr:uid="{050A4F26-7C44-428C-B6E0-91888BC1D765}"/>
    <cellStyle name="Normal 2 2 2 2 2 2" xfId="2027" xr:uid="{5353BD2C-71BE-4646-BC56-AADF5C28B3F7}"/>
    <cellStyle name="Normal 2 2 2 2 2 3" xfId="1469" xr:uid="{DABC1D43-95CC-40DD-91ED-ADA4CFA06DBB}"/>
    <cellStyle name="Normal 2 2 2 2 2 4" xfId="2645" xr:uid="{7ACD2DE5-84B5-41D4-AB88-1E8BB85C4624}"/>
    <cellStyle name="Normal 2 2 2 2 2 5" xfId="848" xr:uid="{CFBE4083-642F-4114-BD17-BE92402E3D98}"/>
    <cellStyle name="Normal 2 2 2 2 3" xfId="628" xr:uid="{61DC0DE8-4232-49AE-8FF3-366D3DD5E74A}"/>
    <cellStyle name="Normal 2 2 2 2 3 2" xfId="1905" xr:uid="{EF993C7C-577E-4B03-980C-3EACF36B26B6}"/>
    <cellStyle name="Normal 2 2 2 2 3 3" xfId="2996" xr:uid="{2564287A-1389-412A-9A1F-26B58F0E7078}"/>
    <cellStyle name="Normal 2 2 2 2 3 4" xfId="1248" xr:uid="{29CE54DB-4F57-4EAF-BFEB-000838EF5245}"/>
    <cellStyle name="Normal 2 2 2 2 4" xfId="1347" xr:uid="{2C75AD01-2D98-40C5-A5E8-C93D2289AC7C}"/>
    <cellStyle name="Normal 2 2 2 2 5" xfId="2446" xr:uid="{215F1E20-14A4-44F3-99B6-662D05A0AC40}"/>
    <cellStyle name="Normal 2 2 2 2 6" xfId="727" xr:uid="{25B59AB0-F306-4FE7-807B-4BB591B67361}"/>
    <cellStyle name="Normal 2 2 2 3" xfId="135" xr:uid="{09403F7A-31F5-4931-86B9-DAEBB6BCE48B}"/>
    <cellStyle name="Normal 2 2 2 3 2" xfId="1938" xr:uid="{5839FE7D-BA60-4D7E-B8C3-28F55743357D}"/>
    <cellStyle name="Normal 2 2 2 3 3" xfId="1380" xr:uid="{D2250525-C96B-4727-BF9B-DE2AD7D84D9F}"/>
    <cellStyle name="Normal 2 2 2 3 4" xfId="2538" xr:uid="{47FA1B85-EA2E-4C8A-9573-8B6E9E1A296A}"/>
    <cellStyle name="Normal 2 2 2 3 5" xfId="760" xr:uid="{68994D16-2E89-4F55-A597-D1C3BD6E690D}"/>
    <cellStyle name="Normal 2 2 2 4" xfId="201" xr:uid="{17142035-D237-451F-8EA8-670EB9CE5A72}"/>
    <cellStyle name="Normal 2 2 2 4 2" xfId="2002" xr:uid="{A8F676D5-BCBE-426B-89A7-F26BEFB6A1A2}"/>
    <cellStyle name="Normal 2 2 2 4 3" xfId="1444" xr:uid="{AD6225A8-D1C3-437C-B44A-37653E9534A0}"/>
    <cellStyle name="Normal 2 2 2 4 4" xfId="2620" xr:uid="{A57CAF76-97F6-48AD-B714-E16C9FC987E2}"/>
    <cellStyle name="Normal 2 2 2 4 5" xfId="823" xr:uid="{AD4AFB70-7BF3-49D8-BEEC-D5912ADB2958}"/>
    <cellStyle name="Normal 2 2 2 5" xfId="603" xr:uid="{A0A56D40-9F4D-44B5-AD3E-D8FC6FE82AE8}"/>
    <cellStyle name="Normal 2 2 2 5 2" xfId="1855" xr:uid="{FC14CCA5-F616-4028-B9C6-C4680E80DF17}"/>
    <cellStyle name="Normal 2 2 2 5 3" xfId="2971" xr:uid="{D2BACDE2-1956-455B-8F86-5B57E460569E}"/>
    <cellStyle name="Normal 2 2 2 5 4" xfId="1223" xr:uid="{75FE9907-5413-426D-89C2-3819F745A072}"/>
    <cellStyle name="Normal 2 2 2 6" xfId="1297" xr:uid="{02E3267E-CE90-4988-8690-D8E6945310C6}"/>
    <cellStyle name="Normal 2 2 2 7" xfId="2420" xr:uid="{C813858A-E7F4-4A16-9B04-684CB02DC523}"/>
    <cellStyle name="Normal 2 2 2 8" xfId="677" xr:uid="{B6433839-F905-4697-99F9-95C3021AC9FB}"/>
    <cellStyle name="Normal 2 2 3" xfId="30" xr:uid="{EF48B238-6701-4F82-BC93-F02E2E4CB0FA}"/>
    <cellStyle name="Normal 2 2 3 2" xfId="84" xr:uid="{3FCB0856-4D12-4EF6-9C53-57B51CB5ACB7}"/>
    <cellStyle name="Normal 2 2 3 2 2" xfId="1889" xr:uid="{3E63256B-024E-4655-8D59-4E0756EAF5FA}"/>
    <cellStyle name="Normal 2 2 3 2 3" xfId="1331" xr:uid="{CE70CFC6-B615-47E0-BE63-B86FCFC95A88}"/>
    <cellStyle name="Normal 2 2 3 2 4" xfId="2567" xr:uid="{480532C3-2C70-4C63-AF6D-CCF33BC7DC63}"/>
    <cellStyle name="Normal 2 2 3 2 5" xfId="711" xr:uid="{CD780D53-0740-4B81-8302-F1F95D273CD7}"/>
    <cellStyle name="Normal 2 2 3 3" xfId="151" xr:uid="{A3EAF2CD-23A8-4DDD-AFA7-4F4EEA1AED93}"/>
    <cellStyle name="Normal 2 2 3 3 2" xfId="1954" xr:uid="{E1B18071-094B-49C5-BA71-D3D2D7F50669}"/>
    <cellStyle name="Normal 2 2 3 3 3" xfId="1396" xr:uid="{17B29EFA-00C7-443E-BCDC-99C1B6E77137}"/>
    <cellStyle name="Normal 2 2 3 3 4" xfId="2537" xr:uid="{E8D97CE9-0ECF-4BBB-8F9F-CE026B476AB8}"/>
    <cellStyle name="Normal 2 2 3 3 5" xfId="776" xr:uid="{E9717D14-C42A-417D-920A-106E48720C10}"/>
    <cellStyle name="Normal 2 2 3 4" xfId="188" xr:uid="{3D8AB698-95CC-4CFE-A2BE-47D1588EBC61}"/>
    <cellStyle name="Normal 2 2 3 4 2" xfId="1989" xr:uid="{3EEB3F4E-A1D9-4D72-8A89-F18E89FA63BB}"/>
    <cellStyle name="Normal 2 2 3 4 3" xfId="1431" xr:uid="{71B792BC-AE70-4A95-BB43-DCDA41ACE791}"/>
    <cellStyle name="Normal 2 2 3 4 4" xfId="2608" xr:uid="{B2AC4BFF-D9C3-4048-ACE2-85E2843C977E}"/>
    <cellStyle name="Normal 2 2 3 4 5" xfId="811" xr:uid="{710CA550-4099-49CE-BE10-A8AF1BDC3270}"/>
    <cellStyle name="Normal 2 2 3 5" xfId="591" xr:uid="{BA118112-8E37-476A-9B09-FF4271FFC38A}"/>
    <cellStyle name="Normal 2 2 3 5 2" xfId="1839" xr:uid="{1A3FC2D4-66E5-472C-90E1-687E1122B9E8}"/>
    <cellStyle name="Normal 2 2 3 5 3" xfId="2959" xr:uid="{FFA2ED9B-DEAF-4A5B-AD47-D29E0B0B126D}"/>
    <cellStyle name="Normal 2 2 3 5 4" xfId="1211" xr:uid="{C9BDA2D9-C3C9-4F13-860C-AA37748998E5}"/>
    <cellStyle name="Normal 2 2 3 6" xfId="1281" xr:uid="{69C369B4-40A5-4BF5-A56A-5BA3AB002CF0}"/>
    <cellStyle name="Normal 2 2 3 7" xfId="2408" xr:uid="{3628343C-620A-4D88-AEC1-F97F8CC2F6FC}"/>
    <cellStyle name="Normal 2 2 3 8" xfId="661" xr:uid="{8FB49B21-1B1D-45A3-8186-1F0CC4065DF9}"/>
    <cellStyle name="Normal 2 2 4" xfId="66" xr:uid="{9C995276-829E-4E99-932C-5A980023C100}"/>
    <cellStyle name="Normal 2 2 4 2" xfId="215" xr:uid="{2E967F46-9EA8-4CE5-8A03-484A027DE4B8}"/>
    <cellStyle name="Normal 2 2 4 2 2" xfId="2015" xr:uid="{227D7DEE-9641-4849-A24C-7A24522BED3A}"/>
    <cellStyle name="Normal 2 2 4 2 3" xfId="1457" xr:uid="{45B65B27-C4DD-45BF-A964-A0B48055AF9F}"/>
    <cellStyle name="Normal 2 2 4 2 4" xfId="2633" xr:uid="{B8D84855-A092-412E-993C-4C09A6FCA6B6}"/>
    <cellStyle name="Normal 2 2 4 2 5" xfId="836" xr:uid="{DA70EBBC-41DE-44C2-B652-B320F05E9EFE}"/>
    <cellStyle name="Normal 2 2 4 3" xfId="616" xr:uid="{FBFF5396-79E2-499C-A5CA-9B478D4BEDE0}"/>
    <cellStyle name="Normal 2 2 4 3 2" xfId="1872" xr:uid="{AF8BD082-E87E-49EC-A6EC-52CAF88FA4D6}"/>
    <cellStyle name="Normal 2 2 4 3 3" xfId="2984" xr:uid="{2E1D4B47-AD00-4A79-B672-75D2232A393D}"/>
    <cellStyle name="Normal 2 2 4 3 4" xfId="1236" xr:uid="{8089B533-53AD-428A-A234-228499A1A546}"/>
    <cellStyle name="Normal 2 2 4 4" xfId="1314" xr:uid="{53A3529A-4456-4219-88E2-C6A50766599C}"/>
    <cellStyle name="Normal 2 2 4 5" xfId="2434" xr:uid="{59C8D845-DFA6-4264-8822-AFFA393CE9C1}"/>
    <cellStyle name="Normal 2 2 4 6" xfId="694" xr:uid="{322EB4ED-8237-4AC4-8BC9-77D8ED5EE70B}"/>
    <cellStyle name="Normal 2 2 5" xfId="119" xr:uid="{E4FB8388-FCB8-4F91-841A-3D63EF4B1679}"/>
    <cellStyle name="Normal 2 2 5 2" xfId="1922" xr:uid="{11085136-7BFD-4627-8487-A2BC95457E6D}"/>
    <cellStyle name="Normal 2 2 5 3" xfId="1364" xr:uid="{AC7DA70D-E013-4474-89DA-D10788023406}"/>
    <cellStyle name="Normal 2 2 5 4" xfId="2558" xr:uid="{58B0F9F9-2872-425D-821D-E50012F4506E}"/>
    <cellStyle name="Normal 2 2 5 5" xfId="744" xr:uid="{D13C191C-7C30-4E8F-AB99-AB0701E65364}"/>
    <cellStyle name="Normal 2 2 6" xfId="177" xr:uid="{FC8B203E-7C36-4E0B-8058-9D06D7D42969}"/>
    <cellStyle name="Normal 2 2 6 2" xfId="1978" xr:uid="{F51F842F-EDA8-466C-846F-32DE67ED900E}"/>
    <cellStyle name="Normal 2 2 6 3" xfId="1420" xr:uid="{A2D50EB5-65BC-4A36-BF2D-C904A5C257A3}"/>
    <cellStyle name="Normal 2 2 6 4" xfId="2597" xr:uid="{AE616893-E639-4913-9DD5-3AB54D9E2242}"/>
    <cellStyle name="Normal 2 2 6 5" xfId="800" xr:uid="{8FC9FE59-21CD-4A1A-AE48-C1F89E9B0DAE}"/>
    <cellStyle name="Normal 2 2 7" xfId="579" xr:uid="{BF9D723C-8E88-47E5-906B-1733B4858149}"/>
    <cellStyle name="Normal 2 2 7 2" xfId="1821" xr:uid="{067EB5DC-D738-4420-A9AB-A817BE329C93}"/>
    <cellStyle name="Normal 2 2 7 3" xfId="2947" xr:uid="{AB4DC137-54F6-4FD5-94BA-D8F1AEF9F447}"/>
    <cellStyle name="Normal 2 2 7 4" xfId="1199" xr:uid="{815A55A7-EDDC-4979-9FDE-438273F99658}"/>
    <cellStyle name="Normal 2 2 8" xfId="1264" xr:uid="{DAE2D223-BAE3-472C-B3D1-7334D2AB73F9}"/>
    <cellStyle name="Normal 2 2 9" xfId="2397" xr:uid="{1B2CB19D-3E19-4592-9B11-821CD5B3336A}"/>
    <cellStyle name="Normal 2 3" xfId="44" xr:uid="{E1D62909-D17C-49C9-999D-9CC0C736CA60}"/>
    <cellStyle name="Normal 2 3 2" xfId="96" xr:uid="{D0A5A947-E7C1-4062-ADFA-B833CA02D387}"/>
    <cellStyle name="Normal 2 3 2 2" xfId="223" xr:uid="{724621E1-212C-46EE-AD3E-FD0F67F971FC}"/>
    <cellStyle name="Normal 2 3 2 2 2" xfId="2023" xr:uid="{A462BD15-F1F9-4AB4-BF7B-0FC04351942B}"/>
    <cellStyle name="Normal 2 3 2 2 3" xfId="1465" xr:uid="{147A787C-2353-4415-B178-66FDB96AD37F}"/>
    <cellStyle name="Normal 2 3 2 2 4" xfId="2641" xr:uid="{7C611554-2744-4A71-AB5D-BCF9E89E548A}"/>
    <cellStyle name="Normal 2 3 2 2 5" xfId="844" xr:uid="{04AE3181-E10A-465C-A1A9-6286FF10CD17}"/>
    <cellStyle name="Normal 2 3 2 3" xfId="624" xr:uid="{B1974DB0-3779-467D-83A4-ECFBDF25B6D1}"/>
    <cellStyle name="Normal 2 3 2 3 2" xfId="1901" xr:uid="{90D8A77D-2BAB-4F5B-8F32-3AC7FD4C0A31}"/>
    <cellStyle name="Normal 2 3 2 3 3" xfId="2992" xr:uid="{391BCD7C-CDDD-4675-8528-4F5239986628}"/>
    <cellStyle name="Normal 2 3 2 3 4" xfId="1244" xr:uid="{BC81BAE2-1367-4A5B-9AFE-9BF133188C75}"/>
    <cellStyle name="Normal 2 3 2 4" xfId="1343" xr:uid="{40ADA0AA-6D0F-4573-9E34-000DF81F6082}"/>
    <cellStyle name="Normal 2 3 2 5" xfId="2442" xr:uid="{9688D69A-D4D0-4DD3-912E-9864C641FBBB}"/>
    <cellStyle name="Normal 2 3 2 6" xfId="723" xr:uid="{C9BB3246-05C8-42ED-A058-19B766DED779}"/>
    <cellStyle name="Normal 2 3 3" xfId="131" xr:uid="{F5E6E512-8D0F-46F6-8B89-870FB3E7B342}"/>
    <cellStyle name="Normal 2 3 3 2" xfId="1934" xr:uid="{3CF4C3B2-4131-4E97-9D87-256ECD3F110F}"/>
    <cellStyle name="Normal 2 3 3 3" xfId="1376" xr:uid="{57169123-6093-4D91-91FA-CC43708AED0F}"/>
    <cellStyle name="Normal 2 3 3 4" xfId="2569" xr:uid="{B5A50388-99AE-4938-90E0-49F0605F6212}"/>
    <cellStyle name="Normal 2 3 3 5" xfId="756" xr:uid="{52C646C5-77B1-4438-B0B6-4D7AD87858D7}"/>
    <cellStyle name="Normal 2 3 4" xfId="197" xr:uid="{67EA8AEF-D620-4D64-B851-1374845657DD}"/>
    <cellStyle name="Normal 2 3 4 2" xfId="1998" xr:uid="{A0AEE43E-CE02-4DD0-BA94-CD3C46FE3798}"/>
    <cellStyle name="Normal 2 3 4 3" xfId="1440" xr:uid="{4F4F992C-5503-44DE-B125-66247C35E09D}"/>
    <cellStyle name="Normal 2 3 4 4" xfId="2616" xr:uid="{F8D8AF67-5875-4C2E-9BB4-1A3F311C2810}"/>
    <cellStyle name="Normal 2 3 4 5" xfId="819" xr:uid="{3158D4AF-87D2-4B11-9B80-EBD7E08FCA9C}"/>
    <cellStyle name="Normal 2 3 5" xfId="599" xr:uid="{2AF777AC-DF7F-4F3C-AB3B-96F459B35333}"/>
    <cellStyle name="Normal 2 3 5 2" xfId="1851" xr:uid="{F36C197A-51A6-4C98-AC09-7755A203DC0A}"/>
    <cellStyle name="Normal 2 3 5 3" xfId="2967" xr:uid="{8F50B6F5-F8B8-4904-A571-6CA15BCB9D70}"/>
    <cellStyle name="Normal 2 3 5 4" xfId="1219" xr:uid="{DFF622D8-80AF-4B9F-9E6C-2550CA56A3DA}"/>
    <cellStyle name="Normal 2 3 6" xfId="1293" xr:uid="{66AACAF6-2BFF-4D6C-9BC3-008628E2942F}"/>
    <cellStyle name="Normal 2 3 7" xfId="2416" xr:uid="{A11AFD61-EC5D-4761-85E5-64E311766F2B}"/>
    <cellStyle name="Normal 2 3 8" xfId="673" xr:uid="{BE0E4147-5E66-4D7F-B847-F7867DDC2617}"/>
    <cellStyle name="Normal 2 4" xfId="20" xr:uid="{CCC75567-000D-4AC1-9FC9-5FC6299DDC8A}"/>
    <cellStyle name="Normal 2 4 10" xfId="653" xr:uid="{3BDC05B3-B7E0-48FA-8EDB-CFC7361C0104}"/>
    <cellStyle name="Normal 2 4 2" xfId="57" xr:uid="{1992D46D-C2B9-4A3C-AFAC-A7B25B072F75}"/>
    <cellStyle name="Normal 2 4 2 2" xfId="109" xr:uid="{660DF9D4-98A1-4FDA-80B8-6EB9889DBCCE}"/>
    <cellStyle name="Normal 2 4 2 2 2" xfId="1914" xr:uid="{B0B531B3-46EB-4E8B-86A3-FB3F172EFC2D}"/>
    <cellStyle name="Normal 2 4 2 2 3" xfId="1356" xr:uid="{C61620F2-4036-4E98-B47E-EB240EA11B87}"/>
    <cellStyle name="Normal 2 4 2 2 4" xfId="2563" xr:uid="{FBB5609C-9335-4019-9D0E-808D47779816}"/>
    <cellStyle name="Normal 2 4 2 2 5" xfId="736" xr:uid="{C732A185-39F3-40F8-BDE9-E9E22D2355DC}"/>
    <cellStyle name="Normal 2 4 2 3" xfId="144" xr:uid="{B96BF101-BB7C-43DE-9434-E6BE47612AFD}"/>
    <cellStyle name="Normal 2 4 2 3 2" xfId="1947" xr:uid="{9691DCBE-D768-48D7-B339-557E910D8649}"/>
    <cellStyle name="Normal 2 4 2 3 3" xfId="1389" xr:uid="{08C45391-9A88-4253-805A-614E2F0415FE}"/>
    <cellStyle name="Normal 2 4 2 3 4" xfId="2573" xr:uid="{761B0DAC-0F8B-45F7-A329-A6D806119D16}"/>
    <cellStyle name="Normal 2 4 2 3 5" xfId="769" xr:uid="{40960FE1-4E11-4AFE-9440-1B1B92C33C48}"/>
    <cellStyle name="Normal 2 4 2 4" xfId="1864" xr:uid="{FC4FFD52-451D-4427-8222-D29439DC8AFD}"/>
    <cellStyle name="Normal 2 4 2 5" xfId="1306" xr:uid="{0152D089-C8CA-4B3D-8B1B-CFAE43C753C6}"/>
    <cellStyle name="Normal 2 4 2 6" xfId="2559" xr:uid="{BE868C21-C355-4D97-A360-D182095124E7}"/>
    <cellStyle name="Normal 2 4 2 7" xfId="686" xr:uid="{00574678-72A3-47F4-A78D-32C2A0C4CB94}"/>
    <cellStyle name="Normal 2 4 3" xfId="40" xr:uid="{DE283484-3CCF-4EB5-B0FC-D0A3E69B1400}"/>
    <cellStyle name="Normal 2 4 3 2" xfId="93" xr:uid="{1C48868A-3C82-446F-9730-27F50E302F5F}"/>
    <cellStyle name="Normal 2 4 3 2 2" xfId="1898" xr:uid="{47CDD914-2F68-42DE-8009-F91AC7515842}"/>
    <cellStyle name="Normal 2 4 3 2 3" xfId="1340" xr:uid="{935187D9-B97A-455A-B8B1-15E7742D5CBC}"/>
    <cellStyle name="Normal 2 4 3 2 4" xfId="2574" xr:uid="{2838C1FF-11F0-4D1F-AD4C-D8F9FFCE79A5}"/>
    <cellStyle name="Normal 2 4 3 2 5" xfId="720" xr:uid="{AADE3E49-142E-4987-9656-E8BECCE8E5D2}"/>
    <cellStyle name="Normal 2 4 3 3" xfId="160" xr:uid="{842B25B3-5F5E-4404-8F4E-1146FABAA60A}"/>
    <cellStyle name="Normal 2 4 3 3 2" xfId="1963" xr:uid="{D196054F-2D70-4759-925F-E7180F25F11B}"/>
    <cellStyle name="Normal 2 4 3 3 3" xfId="1405" xr:uid="{9E842936-472D-4FFA-96AF-7417097F422F}"/>
    <cellStyle name="Normal 2 4 3 3 4" xfId="2582" xr:uid="{AB845BE6-746B-41C2-887D-5CDF3CC143BD}"/>
    <cellStyle name="Normal 2 4 3 3 5" xfId="785" xr:uid="{340D0EFF-6AF8-4721-974B-71D424B80496}"/>
    <cellStyle name="Normal 2 4 3 4" xfId="1848" xr:uid="{1EF0AF70-5EFF-485B-8C1E-A5C9B1427405}"/>
    <cellStyle name="Normal 2 4 3 5" xfId="1290" xr:uid="{CC47C3E7-7EAB-4169-93E7-406D44E76F33}"/>
    <cellStyle name="Normal 2 4 3 6" xfId="2535" xr:uid="{6D3F2F31-AC5A-4AC4-85E9-83E65FD20AB7}"/>
    <cellStyle name="Normal 2 4 3 7" xfId="670" xr:uid="{B57328E9-F9BD-4C78-ACEB-041E44BDFF5F}"/>
    <cellStyle name="Normal 2 4 4" xfId="76" xr:uid="{83FBB690-4DF8-4F8F-95F4-097F75321378}"/>
    <cellStyle name="Normal 2 4 4 2" xfId="1881" xr:uid="{2CD2FBFD-2F8A-4754-B718-0A69C033B408}"/>
    <cellStyle name="Normal 2 4 4 3" xfId="1323" xr:uid="{4668F413-FDC6-4623-81A5-2D69EA699869}"/>
    <cellStyle name="Normal 2 4 4 4" xfId="2576" xr:uid="{30CD1F6A-404F-4F80-B8B7-9F4E3D4253D8}"/>
    <cellStyle name="Normal 2 4 4 5" xfId="703" xr:uid="{6EA8F732-F102-473B-A816-72A04C625DB1}"/>
    <cellStyle name="Normal 2 4 5" xfId="128" xr:uid="{E38016AE-1169-4762-B28F-BD918582EA5A}"/>
    <cellStyle name="Normal 2 4 5 2" xfId="1931" xr:uid="{432B5602-D31C-4527-844B-D39A66EE8B15}"/>
    <cellStyle name="Normal 2 4 5 3" xfId="1373" xr:uid="{2A3FAA35-CF88-445A-A0D4-5DBADFDE1D17}"/>
    <cellStyle name="Normal 2 4 5 4" xfId="2560" xr:uid="{B5512D59-B44F-4A62-BC6B-029F556A2CE0}"/>
    <cellStyle name="Normal 2 4 5 5" xfId="753" xr:uid="{84A7B6C4-A736-4F42-9BCA-3C3850A405AB}"/>
    <cellStyle name="Normal 2 4 6" xfId="169" xr:uid="{0EC2B2B6-0C40-4798-8635-86E4F4104B5A}"/>
    <cellStyle name="Normal 2 4 6 2" xfId="1971" xr:uid="{47A3D90F-7EB5-4076-B147-CFEC4C338C8E}"/>
    <cellStyle name="Normal 2 4 6 3" xfId="1413" xr:uid="{6BB0359A-B902-4942-BF0E-C0003132CFA2}"/>
    <cellStyle name="Normal 2 4 6 4" xfId="2590" xr:uid="{DA0C2741-3FB1-4F2C-A8B1-87EC85D7B130}"/>
    <cellStyle name="Normal 2 4 6 5" xfId="793" xr:uid="{7CC16744-5BCF-4AB9-8816-80E33839116F}"/>
    <cellStyle name="Normal 2 4 7" xfId="587" xr:uid="{3352FBBB-7E1A-406F-B9A6-4B8E8A987C62}"/>
    <cellStyle name="Normal 2 4 7 2" xfId="1830" xr:uid="{F26EA65D-34D6-4888-9B6F-2BF2366D6506}"/>
    <cellStyle name="Normal 2 4 7 3" xfId="2955" xr:uid="{17BCE98B-68DD-405D-A964-6E5251539D8A}"/>
    <cellStyle name="Normal 2 4 7 4" xfId="1207" xr:uid="{25508778-842C-487C-B549-D5963E69F9FF}"/>
    <cellStyle name="Normal 2 4 8" xfId="1273" xr:uid="{702DEE60-78E3-44E6-9637-8A8E0ACCB055}"/>
    <cellStyle name="Normal 2 4 9" xfId="2390" xr:uid="{867B227D-56C7-4768-AF27-2B86935B9CD0}"/>
    <cellStyle name="Normal 2 5" xfId="16" xr:uid="{00000000-0005-0000-0000-000006000000}"/>
    <cellStyle name="Normal 2 5 10" xfId="2427" xr:uid="{C61C1CC5-1DEB-4E7B-837E-5213E1F0857E}"/>
    <cellStyle name="Normal 2 5 11" xfId="650" xr:uid="{C1165BBD-6D44-433D-B040-84A5E79425F2}"/>
    <cellStyle name="Normal 2 5 2" xfId="17" xr:uid="{00000000-0005-0000-0000-000007000000}"/>
    <cellStyle name="Normal 2 5 2 2" xfId="55" xr:uid="{57FC0822-8A96-47DD-96FA-DA3CB4989CD5}"/>
    <cellStyle name="Normal 2 5 2 2 2" xfId="107" xr:uid="{BD491E17-48E6-4AFC-9A3E-CCBF947CB930}"/>
    <cellStyle name="Normal 2 5 2 2 2 2" xfId="1912" xr:uid="{5F41E099-2332-400A-80EA-2E92646F96CD}"/>
    <cellStyle name="Normal 2 5 2 2 2 3" xfId="1354" xr:uid="{1BFCDC47-C74F-4BC0-8808-5280CE6014AB}"/>
    <cellStyle name="Normal 2 5 2 2 2 4" xfId="2561" xr:uid="{96A379F0-872A-4AB1-9B7D-C2E6568AACE2}"/>
    <cellStyle name="Normal 2 5 2 2 2 5" xfId="734" xr:uid="{D3F7AEC2-DB4E-4BA8-AB30-863273015495}"/>
    <cellStyle name="Normal 2 5 2 2 3" xfId="142" xr:uid="{B5235FC9-3399-453A-A760-8435F4E8D6B2}"/>
    <cellStyle name="Normal 2 5 2 2 3 2" xfId="1945" xr:uid="{20D667DB-CE18-4604-A599-A617A4CB9496}"/>
    <cellStyle name="Normal 2 5 2 2 3 3" xfId="1387" xr:uid="{D85768E9-C871-417B-AE49-DF127BD4EB25}"/>
    <cellStyle name="Normal 2 5 2 2 3 4" xfId="2550" xr:uid="{11434141-A12A-433E-A761-3938DC69DE48}"/>
    <cellStyle name="Normal 2 5 2 2 3 5" xfId="767" xr:uid="{1A226E29-6A97-48AB-9BBA-974F78D96304}"/>
    <cellStyle name="Normal 2 5 2 2 4" xfId="1862" xr:uid="{0665902D-D35E-4AFF-8603-CC4B5C2F9FB2}"/>
    <cellStyle name="Normal 2 5 2 2 5" xfId="1304" xr:uid="{BBC3C66F-CAC4-4263-8B30-B2BEFC7D277B}"/>
    <cellStyle name="Normal 2 5 2 2 6" xfId="2549" xr:uid="{948F45E9-F742-462A-8125-B3D5F9B44B67}"/>
    <cellStyle name="Normal 2 5 2 2 7" xfId="684" xr:uid="{9248E4FF-3D31-4DE1-8D6C-C7A51A07317B}"/>
    <cellStyle name="Normal 2 5 2 3" xfId="37" xr:uid="{18CA9541-39C6-4446-B5AE-BF7F9CFA6FFF}"/>
    <cellStyle name="Normal 2 5 2 3 2" xfId="91" xr:uid="{E760B43A-F996-4B85-BE6E-B8144D08C29C}"/>
    <cellStyle name="Normal 2 5 2 3 2 2" xfId="1896" xr:uid="{01522AD8-D17D-4D70-B2D5-186E3B127C8C}"/>
    <cellStyle name="Normal 2 5 2 3 2 3" xfId="1338" xr:uid="{4C866896-3F64-4C2F-8EC9-D28FA52C6593}"/>
    <cellStyle name="Normal 2 5 2 3 2 4" xfId="2556" xr:uid="{6752D427-5858-4C6D-899E-B11EA8A2F889}"/>
    <cellStyle name="Normal 2 5 2 3 2 5" xfId="718" xr:uid="{212B84A1-9DBF-4215-B761-1600F5BF9049}"/>
    <cellStyle name="Normal 2 5 2 3 3" xfId="158" xr:uid="{5A9D5568-16D9-4181-8BB5-9186F05E0E16}"/>
    <cellStyle name="Normal 2 5 2 3 3 2" xfId="1961" xr:uid="{3CF36A57-38C4-43BC-8C83-5724095609AC}"/>
    <cellStyle name="Normal 2 5 2 3 3 3" xfId="1403" xr:uid="{49F99B53-E05E-411E-AE83-6A3E2078688E}"/>
    <cellStyle name="Normal 2 5 2 3 3 4" xfId="2539" xr:uid="{5A7D6F60-D93E-41BE-86E9-900826199F69}"/>
    <cellStyle name="Normal 2 5 2 3 3 5" xfId="783" xr:uid="{C85BFAA4-874A-4CA5-9C7C-60BB2BAC271A}"/>
    <cellStyle name="Normal 2 5 2 3 4" xfId="1846" xr:uid="{20E5E324-11DB-43C1-8D90-1A0F215DBB2A}"/>
    <cellStyle name="Normal 2 5 2 3 5" xfId="1288" xr:uid="{1D1F32E8-14EA-46CB-8187-48DEA5CF3AFC}"/>
    <cellStyle name="Normal 2 5 2 3 6" xfId="2546" xr:uid="{91095A0F-9A8A-42B9-BC13-DF42367DF732}"/>
    <cellStyle name="Normal 2 5 2 3 7" xfId="668" xr:uid="{EF8E9FB2-73C2-4B9E-863B-D19D0B13159F}"/>
    <cellStyle name="Normal 2 5 2 4" xfId="74" xr:uid="{38083885-B8EF-4476-93CC-F40948725BAB}"/>
    <cellStyle name="Normal 2 5 2 4 2" xfId="1879" xr:uid="{06132C2D-CB4C-489A-855F-7F13C5B6F35B}"/>
    <cellStyle name="Normal 2 5 2 4 3" xfId="1321" xr:uid="{97FF0E42-F8EF-4AFD-B4D6-69BD8022709E}"/>
    <cellStyle name="Normal 2 5 2 4 4" xfId="2570" xr:uid="{81790131-5877-4160-9CD9-312F5B59BE00}"/>
    <cellStyle name="Normal 2 5 2 4 5" xfId="701" xr:uid="{2E4DBEC9-1F0E-4599-86CF-40D85A623A90}"/>
    <cellStyle name="Normal 2 5 2 5" xfId="126" xr:uid="{878C8D06-0051-4A4A-B16A-930015C8945D}"/>
    <cellStyle name="Normal 2 5 2 5 2" xfId="1929" xr:uid="{4068109C-91B1-4649-AE7B-768B159D6F5D}"/>
    <cellStyle name="Normal 2 5 2 5 3" xfId="1371" xr:uid="{DB96B09E-D33A-44A9-A17F-6C6CFC8D43CB}"/>
    <cellStyle name="Normal 2 5 2 5 4" xfId="2530" xr:uid="{7291821C-179E-41F8-A3C6-ED982E1B1F2D}"/>
    <cellStyle name="Normal 2 5 2 5 5" xfId="751" xr:uid="{C6F1C264-9AFF-49AE-86CB-DC162825FF3C}"/>
    <cellStyle name="Normal 2 5 2 6" xfId="636" xr:uid="{D90E0CEE-9691-4F1B-A4B6-2E2471017B47}"/>
    <cellStyle name="Normal 2 5 2 6 2" xfId="1828" xr:uid="{68ED09D0-649C-4476-826A-E7F5286E867D}"/>
    <cellStyle name="Normal 2 5 2 6 3" xfId="3004" xr:uid="{17CE72B0-AF61-4E35-A9FC-35D26E9716D3}"/>
    <cellStyle name="Normal 2 5 2 6 4" xfId="1256" xr:uid="{E6367BE1-1F37-46B2-AF3B-1B23BB93FB09}"/>
    <cellStyle name="Normal 2 5 2 7" xfId="1271" xr:uid="{59978715-BBE7-4061-A45D-84DAA43F6E39}"/>
    <cellStyle name="Normal 2 5 2 8" xfId="2544" xr:uid="{F58A767B-2EA1-4346-B0EF-0159EF263C60}"/>
    <cellStyle name="Normal 2 5 2 9" xfId="651" xr:uid="{5CD18A67-0757-4EF7-81E7-9CEC538953A4}"/>
    <cellStyle name="Normal 2 5 3" xfId="54" xr:uid="{6483E472-21F1-4652-A581-4CE8B74D3C87}"/>
    <cellStyle name="Normal 2 5 3 2" xfId="106" xr:uid="{A57C9552-8843-4C05-AAEB-ACE952826A6F}"/>
    <cellStyle name="Normal 2 5 3 2 2" xfId="1911" xr:uid="{0EE16CBF-B9ED-4052-B894-B85FFCEDC6D4}"/>
    <cellStyle name="Normal 2 5 3 2 3" xfId="1353" xr:uid="{3EFD7F94-F131-414E-8119-CFFF99F3EF3A}"/>
    <cellStyle name="Normal 2 5 3 2 4" xfId="2577" xr:uid="{2E9291E0-8944-40DB-9B35-E3F275E4CCB3}"/>
    <cellStyle name="Normal 2 5 3 2 5" xfId="733" xr:uid="{1E5FB971-898C-437D-8FD8-141E1C08B022}"/>
    <cellStyle name="Normal 2 5 3 3" xfId="141" xr:uid="{CB519FAF-C1F9-4C52-9F03-C798AABE21ED}"/>
    <cellStyle name="Normal 2 5 3 3 2" xfId="1944" xr:uid="{8A515156-2CFE-445D-A4BA-35FEFAE2F238}"/>
    <cellStyle name="Normal 2 5 3 3 3" xfId="1386" xr:uid="{EF378BA6-EABC-45D5-86DF-DE3753584AF7}"/>
    <cellStyle name="Normal 2 5 3 3 4" xfId="2545" xr:uid="{3237A91E-E3C1-4DAA-83AE-B191FDB60230}"/>
    <cellStyle name="Normal 2 5 3 3 5" xfId="766" xr:uid="{E2D88CDE-0E50-4489-8F41-FD6FA6F0A9CF}"/>
    <cellStyle name="Normal 2 5 3 4" xfId="1861" xr:uid="{C5C2B578-3E18-475F-A448-7A9DE9EB9DAF}"/>
    <cellStyle name="Normal 2 5 3 5" xfId="1303" xr:uid="{A8FDE00C-411F-48F7-9850-7478D15C339C}"/>
    <cellStyle name="Normal 2 5 3 6" xfId="2566" xr:uid="{5BE99DF4-EAB2-43AC-9CA0-8CBBBA12415F}"/>
    <cellStyle name="Normal 2 5 3 7" xfId="683" xr:uid="{D722A1D7-7F2A-43EB-B3EB-CE27BFF6687D}"/>
    <cellStyle name="Normal 2 5 4" xfId="36" xr:uid="{E1043BA7-9799-4ADF-9ACF-BB86DD8FD489}"/>
    <cellStyle name="Normal 2 5 4 2" xfId="90" xr:uid="{27F47DD4-A7C9-48BF-8FFB-DA76B5D409B5}"/>
    <cellStyle name="Normal 2 5 4 2 2" xfId="1895" xr:uid="{0E90A52C-E296-43DB-8EF6-B5BD3F38A0D6}"/>
    <cellStyle name="Normal 2 5 4 2 3" xfId="1337" xr:uid="{EA2AB3BA-701A-49FF-A76B-8D00263BA5C9}"/>
    <cellStyle name="Normal 2 5 4 2 4" xfId="2426" xr:uid="{88D558FB-1E0F-48D7-8740-3E03AFE8B867}"/>
    <cellStyle name="Normal 2 5 4 2 5" xfId="717" xr:uid="{25C2481E-8D45-40D9-9418-D83AE347E6F0}"/>
    <cellStyle name="Normal 2 5 4 3" xfId="157" xr:uid="{7565D5B9-D2CE-45A7-8A7B-521D6B51ED61}"/>
    <cellStyle name="Normal 2 5 4 3 2" xfId="1960" xr:uid="{A1C41544-1701-44D2-88BB-B8E5E3E4DC0C}"/>
    <cellStyle name="Normal 2 5 4 3 3" xfId="1402" xr:uid="{57C8EAE1-7EFD-4D91-A118-E7594596D297}"/>
    <cellStyle name="Normal 2 5 4 3 4" xfId="2531" xr:uid="{9FEA16E4-F127-4980-98D0-47968F5A220A}"/>
    <cellStyle name="Normal 2 5 4 3 5" xfId="782" xr:uid="{10E54BE8-E91E-4764-AA9D-0BE46AD54F7E}"/>
    <cellStyle name="Normal 2 5 4 4" xfId="1845" xr:uid="{21089B39-B9B3-4E5C-94E0-992A3C75E958}"/>
    <cellStyle name="Normal 2 5 4 5" xfId="1287" xr:uid="{38173CDC-D65D-4ACC-81C6-3F3396A11EDD}"/>
    <cellStyle name="Normal 2 5 4 6" xfId="2551" xr:uid="{EF7B90D9-5320-450D-AC1E-A4EED2B0959C}"/>
    <cellStyle name="Normal 2 5 4 7" xfId="667" xr:uid="{E9B3D55E-D612-4A78-B733-622565A72E31}"/>
    <cellStyle name="Normal 2 5 5" xfId="73" xr:uid="{069A0E2F-D2ED-4D46-85A3-048F6EF80927}"/>
    <cellStyle name="Normal 2 5 5 2" xfId="1878" xr:uid="{AC7BE815-F41B-4FBC-B400-575352178434}"/>
    <cellStyle name="Normal 2 5 5 3" xfId="1320" xr:uid="{DDCD57FF-3747-413F-BBF8-1F3096FD9FA4}"/>
    <cellStyle name="Normal 2 5 5 4" xfId="2572" xr:uid="{325ACCA6-C699-4B39-B696-F15C65E8F933}"/>
    <cellStyle name="Normal 2 5 5 5" xfId="700" xr:uid="{6A7356E7-9970-459C-A790-A436258B6C46}"/>
    <cellStyle name="Normal 2 5 6" xfId="125" xr:uid="{B2524E8C-7F89-488F-87D8-88128B98EB79}"/>
    <cellStyle name="Normal 2 5 6 2" xfId="1928" xr:uid="{DCCB14BC-C970-4C97-95D1-57CC09BD8572}"/>
    <cellStyle name="Normal 2 5 6 3" xfId="1370" xr:uid="{F7121BA2-943F-4E38-8464-B53CF42A1185}"/>
    <cellStyle name="Normal 2 5 6 4" xfId="2578" xr:uid="{F4365885-6D33-4C6B-A945-7AC2619A084B}"/>
    <cellStyle name="Normal 2 5 6 5" xfId="750" xr:uid="{4D7FBE28-5381-4D2B-97C6-F3FD98196F67}"/>
    <cellStyle name="Normal 2 5 7" xfId="208" xr:uid="{1C3F29D1-5EA3-44AC-937E-E9EC39C475F9}"/>
    <cellStyle name="Normal 2 5 7 2" xfId="2008" xr:uid="{02AC777D-310F-40A0-B062-4A160783FB5F}"/>
    <cellStyle name="Normal 2 5 7 3" xfId="1450" xr:uid="{63F5E1C1-55DB-42A8-9A4D-AA7515C39867}"/>
    <cellStyle name="Normal 2 5 7 4" xfId="2626" xr:uid="{56C3966A-1C03-468C-B9F5-C36E093F085B}"/>
    <cellStyle name="Normal 2 5 7 5" xfId="829" xr:uid="{CAE5D4C2-99AC-486A-A006-BE31D7B21EE0}"/>
    <cellStyle name="Normal 2 5 8" xfId="609" xr:uid="{EAAF4DCF-9233-4475-94CE-930F728CC08B}"/>
    <cellStyle name="Normal 2 5 8 2" xfId="1827" xr:uid="{CEC9729A-5372-4A34-8D8C-DCE187F24A58}"/>
    <cellStyle name="Normal 2 5 8 3" xfId="2977" xr:uid="{B2CA8A6B-657A-48E0-A947-A7B0B86CF71C}"/>
    <cellStyle name="Normal 2 5 8 4" xfId="1229" xr:uid="{A371BC0C-5EC5-479F-9ABC-8A56CDDE5DC9}"/>
    <cellStyle name="Normal 2 5 9" xfId="1270" xr:uid="{17965DAF-2E2B-4D77-86DA-67736F5C7B1A}"/>
    <cellStyle name="Normal 2 6" xfId="26" xr:uid="{4C50A6AA-9369-4470-BA5D-7886C698F124}"/>
    <cellStyle name="Normal 2 6 2" xfId="80" xr:uid="{A334361F-D348-445C-A545-35D7FDAE11A0}"/>
    <cellStyle name="Normal 2 6 2 2" xfId="1885" xr:uid="{DCF3CEDD-33D8-4427-8BE6-7E5672DCA052}"/>
    <cellStyle name="Normal 2 6 2 3" xfId="1327" xr:uid="{7CD68139-2809-4144-995E-77E3A72C9A7B}"/>
    <cellStyle name="Normal 2 6 2 4" xfId="2553" xr:uid="{A5034AB5-3FFA-4255-8DE2-E2135842611D}"/>
    <cellStyle name="Normal 2 6 2 5" xfId="707" xr:uid="{44C4A7EE-5CEE-42EB-8D32-906C4A7F6AEE}"/>
    <cellStyle name="Normal 2 6 3" xfId="147" xr:uid="{EC2C86A7-3D12-454F-96F3-5C561B3CBE50}"/>
    <cellStyle name="Normal 2 6 3 2" xfId="1950" xr:uid="{7D2DE319-3FED-4A76-B56F-B35D07D83D58}"/>
    <cellStyle name="Normal 2 6 3 3" xfId="1392" xr:uid="{FED14872-212E-401A-9E83-128433B007EA}"/>
    <cellStyle name="Normal 2 6 3 4" xfId="2532" xr:uid="{D0D4F2E2-2480-41F8-AAAE-65C4AF23A329}"/>
    <cellStyle name="Normal 2 6 3 5" xfId="772" xr:uid="{5590ACB5-E858-4888-B642-023541B7E973}"/>
    <cellStyle name="Normal 2 6 4" xfId="211" xr:uid="{249AB870-486C-45B5-BCD6-E0E677CF5A3A}"/>
    <cellStyle name="Normal 2 6 4 2" xfId="2011" xr:uid="{45E6796B-3C1D-493E-9743-32BD96931EA0}"/>
    <cellStyle name="Normal 2 6 4 3" xfId="1453" xr:uid="{A32B3598-77D1-496A-919C-FB43B2F5771B}"/>
    <cellStyle name="Normal 2 6 4 4" xfId="2629" xr:uid="{FF075D21-B7E3-4957-877D-C32F0B0407F5}"/>
    <cellStyle name="Normal 2 6 4 5" xfId="832" xr:uid="{39293382-556C-4A99-8615-707C074B8E46}"/>
    <cellStyle name="Normal 2 6 5" xfId="612" xr:uid="{CC695E75-4B90-4CCF-94F5-ED264DCF5454}"/>
    <cellStyle name="Normal 2 6 5 2" xfId="1835" xr:uid="{2EF28450-324D-41A5-A245-F886CA165A24}"/>
    <cellStyle name="Normal 2 6 5 3" xfId="2980" xr:uid="{CD74DD09-49F5-477E-B4AF-185D329C0EDD}"/>
    <cellStyle name="Normal 2 6 5 4" xfId="1232" xr:uid="{A7E10BAD-E68E-4F07-A338-37A1B1AA5769}"/>
    <cellStyle name="Normal 2 6 6" xfId="1277" xr:uid="{241B23B8-FD3C-4AB5-A4C4-42CE696B138D}"/>
    <cellStyle name="Normal 2 6 7" xfId="2430" xr:uid="{C2542B52-7088-4323-BB6F-5DE0751BBCC2}"/>
    <cellStyle name="Normal 2 6 8" xfId="657" xr:uid="{418F3621-F5CC-415E-918F-510AF49BDF7D}"/>
    <cellStyle name="Normal 2 7" xfId="62" xr:uid="{52560D0F-24F6-4EE9-8B2C-74E8B6533488}"/>
    <cellStyle name="Normal 2 7 2" xfId="233" xr:uid="{A15C7C40-B9EB-41A5-8A32-6A5D632B7073}"/>
    <cellStyle name="Normal 2 7 2 2" xfId="2033" xr:uid="{B9EE4049-D838-4988-A425-C059315ED6E3}"/>
    <cellStyle name="Normal 2 7 2 3" xfId="1475" xr:uid="{B20A4755-2F03-4601-9E0C-119401706DCB}"/>
    <cellStyle name="Normal 2 7 2 4" xfId="2651" xr:uid="{F6C41AEC-D587-4D94-95AF-57B9BCD85AFC}"/>
    <cellStyle name="Normal 2 7 2 5" xfId="854" xr:uid="{6A726B83-4698-4135-96EF-F0F47D810B37}"/>
    <cellStyle name="Normal 2 7 3" xfId="634" xr:uid="{86C39176-0854-4086-9D25-A3A7BBA054C1}"/>
    <cellStyle name="Normal 2 7 3 2" xfId="1868" xr:uid="{546521A6-6DB8-4842-88AC-61DA19069D0C}"/>
    <cellStyle name="Normal 2 7 3 3" xfId="3002" xr:uid="{6C515329-E050-4484-8B59-83A8D6C4FEB4}"/>
    <cellStyle name="Normal 2 7 3 4" xfId="1254" xr:uid="{374257FE-84C1-45BF-9E86-9D227E8C19C6}"/>
    <cellStyle name="Normal 2 7 4" xfId="1310" xr:uid="{B8C4BC63-DB04-4642-AA8A-3C6A6D008077}"/>
    <cellStyle name="Normal 2 7 5" xfId="2452" xr:uid="{041A84D8-7B00-4C8C-8F92-F74CE452AD8B}"/>
    <cellStyle name="Normal 2 7 6" xfId="690" xr:uid="{3838B909-DFDE-43BF-8B61-CF5034E992CE}"/>
    <cellStyle name="Normal 2 8" xfId="114" xr:uid="{C277CCE9-E6BF-4C5C-9025-70D572CF8071}"/>
    <cellStyle name="Normal 2 8 2" xfId="1918" xr:uid="{1650B590-3741-42DB-A910-327A6004AAF3}"/>
    <cellStyle name="Normal 2 8 3" xfId="1360" xr:uid="{A141FC8A-B5BF-45FF-8D11-D56DA159CC23}"/>
    <cellStyle name="Normal 2 8 4" xfId="2541" xr:uid="{8A62CF2B-70B5-43EE-8300-AC254F1945E0}"/>
    <cellStyle name="Normal 2 8 5" xfId="740" xr:uid="{75EC6211-61A3-4464-A001-77C45C0CB78D}"/>
    <cellStyle name="Normal 2 9" xfId="163" xr:uid="{7F65DCE8-2988-4A6D-B828-5C6D22FCBE96}"/>
    <cellStyle name="Normal 2 9 2" xfId="1966" xr:uid="{1BCD9C47-BEE7-4C56-BA49-BED24214A767}"/>
    <cellStyle name="Normal 2 9 3" xfId="1408" xr:uid="{55BC6171-E9ED-4D98-8014-53A96116AA1D}"/>
    <cellStyle name="Normal 2 9 4" xfId="2585" xr:uid="{0BFDFD0A-05D0-4BCC-925E-9374133D954C}"/>
    <cellStyle name="Normal 2 9 5" xfId="788" xr:uid="{7768C966-0D6A-4EA8-B7FA-AE1B29401F97}"/>
    <cellStyle name="Normal 20" xfId="2377" xr:uid="{D8D4EB00-AC1E-43FE-B20F-5EBAE02CCC19}"/>
    <cellStyle name="Normal 21" xfId="1831" xr:uid="{D148303C-31E2-4374-81BA-BCF8C8C418AD}"/>
    <cellStyle name="Normal 22" xfId="2376" xr:uid="{545CD5D1-AD91-4CE7-AD8D-A4E0229B688A}"/>
    <cellStyle name="Normal 23" xfId="2374" xr:uid="{720868CC-BAB0-40CE-9EC3-BEE8BF81BC03}"/>
    <cellStyle name="Normal 24" xfId="2373" xr:uid="{705E176B-AFE0-435D-8292-6D55A7EC9C81}"/>
    <cellStyle name="Normal 25" xfId="2375" xr:uid="{DFF12E8A-53CB-493F-AE27-041F077E51FB}"/>
    <cellStyle name="Normal 26" xfId="1257" xr:uid="{7D224AE9-9F19-4727-BD04-277F35A2921F}"/>
    <cellStyle name="Normal 27" xfId="1436" xr:uid="{A61AE154-C885-4FC5-AEE7-DFF01E35735B}"/>
    <cellStyle name="Normal 28" xfId="2378" xr:uid="{AB738C28-9198-4906-ABC0-2744114E0622}"/>
    <cellStyle name="Normal 29" xfId="2380" xr:uid="{3A7A69C9-9FBF-4F53-8346-3A5A65D12EA8}"/>
    <cellStyle name="Normal 3" xfId="5" xr:uid="{00000000-0005-0000-0000-000008000000}"/>
    <cellStyle name="Normal 3 2" xfId="174" xr:uid="{927926BF-42FC-4A72-A384-4ADB0823AA51}"/>
    <cellStyle name="Normal 3 3" xfId="164" xr:uid="{56059F1F-7306-40B9-80D3-B10DA5F45162}"/>
    <cellStyle name="Normal 30" xfId="2379" xr:uid="{0751976F-CF31-4E57-8D9A-7FFA62E841D8}"/>
    <cellStyle name="Normal 31" xfId="2381" xr:uid="{4CD64D2C-18E3-4CE8-84BE-7BE773484B95}"/>
    <cellStyle name="Normal 32" xfId="2383" xr:uid="{2E930FE7-540B-4245-B228-D20F2734FC15}"/>
    <cellStyle name="Normal 33" xfId="2580" xr:uid="{8E180EF2-13D5-4532-8951-D70BBF90C7D0}"/>
    <cellStyle name="Normal 34" xfId="2661" xr:uid="{A3A6D8C2-E50F-4555-8391-6CDB0603F9DA}"/>
    <cellStyle name="Normal 35" xfId="637" xr:uid="{0F119E5A-EA4D-49B9-92CD-0E5CAB0D546E}"/>
    <cellStyle name="Normal 4" xfId="10" xr:uid="{00000000-0005-0000-0000-000009000000}"/>
    <cellStyle name="Normal 5" xfId="11" xr:uid="{00000000-0005-0000-0000-00000A000000}"/>
    <cellStyle name="Normal 6" xfId="12" xr:uid="{00000000-0005-0000-0000-00000B000000}"/>
    <cellStyle name="Normal 6 10" xfId="646" xr:uid="{4116A66B-9E2C-40FC-8E45-925FA5F1347E}"/>
    <cellStyle name="Normal 6 2" xfId="50" xr:uid="{C82FF761-23B2-4717-A664-A43E1D47B4EC}"/>
    <cellStyle name="Normal 6 2 2" xfId="102" xr:uid="{B271CD08-7031-4799-9FB8-E05FF108FC8C}"/>
    <cellStyle name="Normal 6 2 2 2" xfId="229" xr:uid="{10061433-26A8-4962-9D53-F5DF5723C794}"/>
    <cellStyle name="Normal 6 2 2 2 2" xfId="2029" xr:uid="{0A9643B9-4035-469A-88A0-86C8A908A2EE}"/>
    <cellStyle name="Normal 6 2 2 2 3" xfId="1471" xr:uid="{ED0347FF-C5E5-42EE-9100-FCD18994B8C9}"/>
    <cellStyle name="Normal 6 2 2 2 4" xfId="2647" xr:uid="{1BB1AD12-269E-4901-9758-ECCD9D038B03}"/>
    <cellStyle name="Normal 6 2 2 2 5" xfId="850" xr:uid="{599D467F-6570-4F5A-AFB6-376AAA012679}"/>
    <cellStyle name="Normal 6 2 2 3" xfId="630" xr:uid="{1820EFB7-CD6D-4CFD-AE79-2AB8F60400B8}"/>
    <cellStyle name="Normal 6 2 2 3 2" xfId="1907" xr:uid="{925A06DE-868C-4365-B982-4043487D5CF4}"/>
    <cellStyle name="Normal 6 2 2 3 3" xfId="2998" xr:uid="{02D60895-7AA1-421A-8E7A-B38DE07E5EF1}"/>
    <cellStyle name="Normal 6 2 2 3 4" xfId="1250" xr:uid="{3741B90D-2F6A-409B-A001-0EE413C7830E}"/>
    <cellStyle name="Normal 6 2 2 4" xfId="1349" xr:uid="{D6583257-69A2-4583-A30D-6C64EB543763}"/>
    <cellStyle name="Normal 6 2 2 5" xfId="2448" xr:uid="{575CC75E-0148-404E-8D16-D5727BD237DA}"/>
    <cellStyle name="Normal 6 2 2 6" xfId="729" xr:uid="{5E3D78BB-3756-4B31-894F-1057929784DE}"/>
    <cellStyle name="Normal 6 2 3" xfId="137" xr:uid="{91D871B1-EFAE-4544-B0E3-CAED6AC71C15}"/>
    <cellStyle name="Normal 6 2 3 2" xfId="1940" xr:uid="{76E2FCA0-B1F8-47EF-8E73-B673D3CF435E}"/>
    <cellStyle name="Normal 6 2 3 3" xfId="1382" xr:uid="{F78A7DF5-2920-40EF-BFB6-0C3EE1CE2981}"/>
    <cellStyle name="Normal 6 2 3 4" xfId="2575" xr:uid="{E77D64DE-3351-491F-9592-7A2DD3679EA4}"/>
    <cellStyle name="Normal 6 2 3 5" xfId="762" xr:uid="{20D963A8-3CDA-4491-BB2B-30B29EDBC394}"/>
    <cellStyle name="Normal 6 2 4" xfId="203" xr:uid="{3F8D19AE-E429-4B14-874D-C90DEBA123E9}"/>
    <cellStyle name="Normal 6 2 4 2" xfId="2004" xr:uid="{1DA32B2A-EB0D-4C2E-8AC2-5128EDCF99D4}"/>
    <cellStyle name="Normal 6 2 4 3" xfId="1446" xr:uid="{7B5F1315-D71F-4BF6-844D-7D51ED194217}"/>
    <cellStyle name="Normal 6 2 4 4" xfId="2622" xr:uid="{3CE4DB97-7E52-4124-990D-DD9D47DB1503}"/>
    <cellStyle name="Normal 6 2 4 5" xfId="825" xr:uid="{038F9B90-2343-4796-A756-73183CE756E5}"/>
    <cellStyle name="Normal 6 2 5" xfId="605" xr:uid="{E8ADE2E6-B140-43C5-8014-359802ED6018}"/>
    <cellStyle name="Normal 6 2 5 2" xfId="1857" xr:uid="{18FD317A-F021-43B4-A46C-8D898C55BB5C}"/>
    <cellStyle name="Normal 6 2 5 3" xfId="2973" xr:uid="{5D3FCD32-3AC8-48ED-B958-A75C8057CA82}"/>
    <cellStyle name="Normal 6 2 5 4" xfId="1225" xr:uid="{BB3D26B4-BC53-4F6C-A9BC-EE8F9AF5C3DF}"/>
    <cellStyle name="Normal 6 2 6" xfId="1299" xr:uid="{6EF12228-9A6A-43EE-8875-E7B7C339A1E5}"/>
    <cellStyle name="Normal 6 2 7" xfId="2422" xr:uid="{2930F4FF-B5DA-48C5-ACD6-B13C9A500BBC}"/>
    <cellStyle name="Normal 6 2 8" xfId="679" xr:uid="{CA2E0E9E-0F7B-4A51-840F-CB5926D8DE04}"/>
    <cellStyle name="Normal 6 3" xfId="32" xr:uid="{D7ECC2BE-6BFD-41B8-903F-584D70BC94B1}"/>
    <cellStyle name="Normal 6 3 2" xfId="86" xr:uid="{CAFE5A2C-9742-4FC2-87E3-42D34F09EEC2}"/>
    <cellStyle name="Normal 6 3 2 2" xfId="1891" xr:uid="{4AB1DF9B-D06E-43F5-83C1-979DB6CA6E3D}"/>
    <cellStyle name="Normal 6 3 2 3" xfId="1333" xr:uid="{C8999EBA-FE40-406B-A6A3-F68C395AC807}"/>
    <cellStyle name="Normal 6 3 2 4" xfId="2542" xr:uid="{A470D887-DCBD-4AE0-A20E-604612D45642}"/>
    <cellStyle name="Normal 6 3 2 5" xfId="713" xr:uid="{DFEF2592-4FA7-48A8-B1AC-F51F03DA21EE}"/>
    <cellStyle name="Normal 6 3 3" xfId="153" xr:uid="{F8C0D30E-DF57-43B1-971A-28FF11E4326B}"/>
    <cellStyle name="Normal 6 3 3 2" xfId="1956" xr:uid="{63FC03F5-2E3D-4517-AFC0-3B7614FA1CFD}"/>
    <cellStyle name="Normal 6 3 3 3" xfId="1398" xr:uid="{73968D33-CA9B-4AD4-94C2-03362F4F2D4B}"/>
    <cellStyle name="Normal 6 3 3 4" xfId="2548" xr:uid="{ED473BB0-D576-476F-B804-072EE4512065}"/>
    <cellStyle name="Normal 6 3 3 5" xfId="778" xr:uid="{FEE0F97F-B8B6-4CDB-9B7D-8CD89D2293A7}"/>
    <cellStyle name="Normal 6 3 4" xfId="190" xr:uid="{8E08DD6B-4F58-454E-9FF9-FC3B009C3887}"/>
    <cellStyle name="Normal 6 3 4 2" xfId="1991" xr:uid="{5CFE70A7-9A0F-43E6-B62F-8C96D07B9E03}"/>
    <cellStyle name="Normal 6 3 4 3" xfId="1433" xr:uid="{6D4893F4-443A-4AC5-81B9-550B0F2CB38A}"/>
    <cellStyle name="Normal 6 3 4 4" xfId="2610" xr:uid="{07D039B0-CD11-4E7D-A8FA-3BAD8B7ADBD4}"/>
    <cellStyle name="Normal 6 3 4 5" xfId="813" xr:uid="{3986F9C1-9CC9-478E-88C9-924A740A6BA5}"/>
    <cellStyle name="Normal 6 3 5" xfId="593" xr:uid="{AA87BBB1-27D4-4743-8985-F04D1CA19016}"/>
    <cellStyle name="Normal 6 3 5 2" xfId="1841" xr:uid="{FBCA7530-B13D-4E9F-B034-091EDF6EB861}"/>
    <cellStyle name="Normal 6 3 5 3" xfId="2961" xr:uid="{9A1F7A91-4A8E-41FE-BE64-8A3944E6A0C6}"/>
    <cellStyle name="Normal 6 3 5 4" xfId="1213" xr:uid="{5518C8A6-0BF3-4A73-BAB3-1D9B48825A15}"/>
    <cellStyle name="Normal 6 3 6" xfId="1283" xr:uid="{A32C09F5-5E27-4351-BB17-46861EEE4095}"/>
    <cellStyle name="Normal 6 3 7" xfId="2410" xr:uid="{148F023B-5DAB-408A-B513-3F57E13AC053}"/>
    <cellStyle name="Normal 6 3 8" xfId="663" xr:uid="{C8D2D689-A243-4D24-B70F-52F9025402CD}"/>
    <cellStyle name="Normal 6 4" xfId="69" xr:uid="{2E6E2E2B-C430-46FE-A9C4-CF639872879F}"/>
    <cellStyle name="Normal 6 4 2" xfId="217" xr:uid="{20433E36-A2C6-4E4B-80B8-CE69D47E36B1}"/>
    <cellStyle name="Normal 6 4 2 2" xfId="2017" xr:uid="{6A13FFF1-FF12-4E3E-BC73-68A27D5F528D}"/>
    <cellStyle name="Normal 6 4 2 3" xfId="1459" xr:uid="{0096434B-E57C-4E47-867B-9BD80B406E15}"/>
    <cellStyle name="Normal 6 4 2 4" xfId="2635" xr:uid="{849F43F3-7D59-4F0F-A773-912883CF8ADB}"/>
    <cellStyle name="Normal 6 4 2 5" xfId="838" xr:uid="{604C54FE-1D67-4580-B612-0B1A704EFE11}"/>
    <cellStyle name="Normal 6 4 3" xfId="618" xr:uid="{6E7F3854-1EC6-4DF8-8237-CE93D20B714E}"/>
    <cellStyle name="Normal 6 4 3 2" xfId="1874" xr:uid="{EC01F83F-C23B-46D0-B1C3-A0FB767AF3DA}"/>
    <cellStyle name="Normal 6 4 3 3" xfId="2986" xr:uid="{0767F483-B9E4-48A9-84A2-01B661FAAD68}"/>
    <cellStyle name="Normal 6 4 3 4" xfId="1238" xr:uid="{8F9F92F6-68DF-4493-AE74-E40614E6944B}"/>
    <cellStyle name="Normal 6 4 4" xfId="1316" xr:uid="{2EB6474D-7840-4E96-91C3-66681457446E}"/>
    <cellStyle name="Normal 6 4 5" xfId="2436" xr:uid="{BDB8AAD4-BE38-4E40-9CB3-9CDD70051428}"/>
    <cellStyle name="Normal 6 4 6" xfId="696" xr:uid="{E17D311C-FA69-4B32-8E0C-1589D532D8A5}"/>
    <cellStyle name="Normal 6 5" xfId="121" xr:uid="{01E2ECC6-3691-4B56-BD26-6F76ECD87E43}"/>
    <cellStyle name="Normal 6 5 2" xfId="1924" xr:uid="{157B468B-3D0A-42DC-85A0-6B1107D6CF62}"/>
    <cellStyle name="Normal 6 5 3" xfId="1366" xr:uid="{1F0E3ECC-0DF2-4F29-B65A-0D2857D0945C}"/>
    <cellStyle name="Normal 6 5 4" xfId="2554" xr:uid="{762748A7-1BE2-4F30-91F2-28E681E4D80D}"/>
    <cellStyle name="Normal 6 5 5" xfId="746" xr:uid="{C3D15CBA-CAB5-48A4-BF64-4892378E0023}"/>
    <cellStyle name="Normal 6 6" xfId="179" xr:uid="{11EB4016-29AF-46B3-8AEC-9E13481DAF0D}"/>
    <cellStyle name="Normal 6 6 2" xfId="1980" xr:uid="{8B9F9DA0-642F-45A4-994F-17C04591D31D}"/>
    <cellStyle name="Normal 6 6 3" xfId="1422" xr:uid="{252E20B2-4099-4C1B-A078-69E955C510E7}"/>
    <cellStyle name="Normal 6 6 4" xfId="2599" xr:uid="{5AAADB1F-7452-4A0E-85BD-C8C7D72AF4BD}"/>
    <cellStyle name="Normal 6 6 5" xfId="802" xr:uid="{BA2BE4BF-770F-4E17-B57C-F9F3D79B219E}"/>
    <cellStyle name="Normal 6 7" xfId="581" xr:uid="{981FE02E-8674-4FDA-89F9-9A2A33754645}"/>
    <cellStyle name="Normal 6 7 2" xfId="1823" xr:uid="{B43D9988-1F3D-4D1A-BCDF-F6FF47D439B7}"/>
    <cellStyle name="Normal 6 7 3" xfId="2949" xr:uid="{8D5C8B23-40DE-4FAA-AE8D-D4BB6AD85B7B}"/>
    <cellStyle name="Normal 6 7 4" xfId="1201" xr:uid="{A3A8AAB0-FA89-4079-993A-8664BDB418EF}"/>
    <cellStyle name="Normal 6 8" xfId="1266" xr:uid="{1BB19A55-04BC-448C-8D38-CCA946329BD6}"/>
    <cellStyle name="Normal 6 9" xfId="2399" xr:uid="{E5E4FD1E-587F-4BD1-88C0-C4D9F6F46BD0}"/>
    <cellStyle name="Normal 7" xfId="15" xr:uid="{00000000-0005-0000-0000-00000C000000}"/>
    <cellStyle name="Normal 7 10" xfId="649" xr:uid="{0E9FC874-F6BF-4E69-896B-7E9F36045CD1}"/>
    <cellStyle name="Normal 7 2" xfId="53" xr:uid="{EE4B8135-545D-4CE7-9C87-EA7A2EEB8677}"/>
    <cellStyle name="Normal 7 2 2" xfId="105" xr:uid="{FB09A0B0-D7D4-4B00-9943-5AAF28C9FC56}"/>
    <cellStyle name="Normal 7 2 2 2" xfId="232" xr:uid="{553AF362-FB8B-4B93-986E-E7379D97F9B5}"/>
    <cellStyle name="Normal 7 2 2 2 2" xfId="2032" xr:uid="{484AA36C-7614-4CE3-ADF2-54CA3463412C}"/>
    <cellStyle name="Normal 7 2 2 2 3" xfId="1474" xr:uid="{CF57E40F-C801-4A9D-8BDD-97938115D5ED}"/>
    <cellStyle name="Normal 7 2 2 2 4" xfId="2650" xr:uid="{35454AAA-7A85-4C85-A7B7-2749DB17D058}"/>
    <cellStyle name="Normal 7 2 2 2 5" xfId="853" xr:uid="{435134C9-92BA-4B49-B3A1-331B5FA628A0}"/>
    <cellStyle name="Normal 7 2 2 3" xfId="633" xr:uid="{E003D47A-C718-4840-9214-C4FDD98DABE7}"/>
    <cellStyle name="Normal 7 2 2 3 2" xfId="1910" xr:uid="{143C4F1B-FED7-482E-A766-9122F08C0CDB}"/>
    <cellStyle name="Normal 7 2 2 3 3" xfId="3001" xr:uid="{359D1BFC-5D4B-48CC-9FDE-48D1375F0D45}"/>
    <cellStyle name="Normal 7 2 2 3 4" xfId="1253" xr:uid="{5C096AF8-017A-47A3-94FE-20747E90F872}"/>
    <cellStyle name="Normal 7 2 2 4" xfId="1352" xr:uid="{247B8A6A-5849-4FE5-BD64-45BD31E34E2A}"/>
    <cellStyle name="Normal 7 2 2 5" xfId="2451" xr:uid="{00F0CB89-BC3C-4901-B4F7-32A2052872F5}"/>
    <cellStyle name="Normal 7 2 2 6" xfId="732" xr:uid="{32A66B12-D708-4A6E-A124-48E8D9EF6F2A}"/>
    <cellStyle name="Normal 7 2 3" xfId="140" xr:uid="{86F41A78-419F-472D-B328-1BE8ADF589E2}"/>
    <cellStyle name="Normal 7 2 3 2" xfId="1943" xr:uid="{7F475BC1-2C03-45F2-9C67-46F97218687E}"/>
    <cellStyle name="Normal 7 2 3 3" xfId="1385" xr:uid="{25BD7CF1-D0EA-418A-915A-7CF9238CF0A3}"/>
    <cellStyle name="Normal 7 2 3 4" xfId="2552" xr:uid="{F51AD464-F7C8-4054-B658-7CDC96F695BB}"/>
    <cellStyle name="Normal 7 2 3 5" xfId="765" xr:uid="{9FA3EDAC-A74D-4BB9-8BD5-9F637B5DAFE7}"/>
    <cellStyle name="Normal 7 2 4" xfId="207" xr:uid="{0963EDD6-CF6F-41D4-8E15-666E37E9147E}"/>
    <cellStyle name="Normal 7 2 4 2" xfId="2007" xr:uid="{9F85C470-3FBB-41AA-A05C-974991ED921B}"/>
    <cellStyle name="Normal 7 2 4 3" xfId="1449" xr:uid="{A19ED608-D499-4C41-A5E2-227A3CEB34FD}"/>
    <cellStyle name="Normal 7 2 4 4" xfId="2625" xr:uid="{92DF5A30-4948-4104-86AC-3854FB754E5E}"/>
    <cellStyle name="Normal 7 2 4 5" xfId="828" xr:uid="{4DBABC76-57A3-44D6-8000-C8756BAC7F54}"/>
    <cellStyle name="Normal 7 2 5" xfId="608" xr:uid="{C96BC038-F42A-4B72-A488-659D5E61CE65}"/>
    <cellStyle name="Normal 7 2 5 2" xfId="1860" xr:uid="{E56CA078-96DE-43AD-B14E-E52519CA90D5}"/>
    <cellStyle name="Normal 7 2 5 3" xfId="2976" xr:uid="{6EA1DA31-53E7-4783-8397-A3927FB19FAC}"/>
    <cellStyle name="Normal 7 2 5 4" xfId="1228" xr:uid="{116F5CF4-87E8-434A-8670-A8DE223CCE84}"/>
    <cellStyle name="Normal 7 2 6" xfId="1302" xr:uid="{BBBAA046-F77D-4EFC-83B7-AB5F58E03950}"/>
    <cellStyle name="Normal 7 2 7" xfId="2425" xr:uid="{4D71D192-6564-46B7-AA4F-5C36E2B9BCD1}"/>
    <cellStyle name="Normal 7 2 8" xfId="682" xr:uid="{019479D3-C0CC-456D-A061-E994FF03E228}"/>
    <cellStyle name="Normal 7 3" xfId="35" xr:uid="{0762AAF4-2A26-4BF6-AA90-FC166548CAEF}"/>
    <cellStyle name="Normal 7 3 2" xfId="89" xr:uid="{EDAD6018-F088-42DF-AF58-85CFA14FFB96}"/>
    <cellStyle name="Normal 7 3 2 2" xfId="1894" xr:uid="{420EDCB0-04DC-4A1E-9839-2F26BC234350}"/>
    <cellStyle name="Normal 7 3 2 3" xfId="1336" xr:uid="{A32764B9-28BD-4AC7-8D90-07E6EB4F92A1}"/>
    <cellStyle name="Normal 7 3 2 4" xfId="2562" xr:uid="{07DCAFBB-91D2-4F82-99DF-5139C412F154}"/>
    <cellStyle name="Normal 7 3 2 5" xfId="716" xr:uid="{EAB1E746-4315-4695-9934-325E854C3F41}"/>
    <cellStyle name="Normal 7 3 3" xfId="156" xr:uid="{FDCBBA4C-A236-410A-9BC9-5B0F415C98FE}"/>
    <cellStyle name="Normal 7 3 3 2" xfId="1959" xr:uid="{51441261-6171-47A2-90FD-CB585DE9D1CD}"/>
    <cellStyle name="Normal 7 3 3 3" xfId="1401" xr:uid="{7E671694-928E-45EC-8FA8-ADC60CCCA522}"/>
    <cellStyle name="Normal 7 3 3 4" xfId="2543" xr:uid="{8D36A4D1-5E5A-4A1A-BDD6-6CC924733262}"/>
    <cellStyle name="Normal 7 3 3 5" xfId="781" xr:uid="{76CD969E-D242-4437-BD40-2DD031956780}"/>
    <cellStyle name="Normal 7 3 4" xfId="194" xr:uid="{73B2CFF2-28A5-487A-9992-A4EAFCDB8E63}"/>
    <cellStyle name="Normal 7 3 4 2" xfId="1995" xr:uid="{0B169952-4C6D-4F76-85F9-D7B913F55708}"/>
    <cellStyle name="Normal 7 3 4 3" xfId="1437" xr:uid="{2140D80F-66CA-4C5C-B3D7-B0A7E5E67FB2}"/>
    <cellStyle name="Normal 7 3 4 4" xfId="2613" xr:uid="{B9BB1FBF-27C1-4F2A-9FDD-AE56E51BEA4A}"/>
    <cellStyle name="Normal 7 3 4 5" xfId="816" xr:uid="{978BCC44-E258-4F60-BD98-495BBCCBDA10}"/>
    <cellStyle name="Normal 7 3 5" xfId="596" xr:uid="{19A31A25-3955-445B-A6C8-C4A7F3DE7EB0}"/>
    <cellStyle name="Normal 7 3 5 2" xfId="1844" xr:uid="{9A6DF56D-943A-4DE5-9674-273541E454D3}"/>
    <cellStyle name="Normal 7 3 5 3" xfId="2964" xr:uid="{46ACA9DB-79D4-4C07-A14B-5EF9F151AFFC}"/>
    <cellStyle name="Normal 7 3 5 4" xfId="1216" xr:uid="{7083C1AA-E7CB-47BE-83D1-BBB196EE8644}"/>
    <cellStyle name="Normal 7 3 6" xfId="1286" xr:uid="{623E7A17-9236-4FC9-A531-32A12FD51B34}"/>
    <cellStyle name="Normal 7 3 7" xfId="2413" xr:uid="{076762A7-CD5E-4332-85EF-4EE0F9372FD6}"/>
    <cellStyle name="Normal 7 3 8" xfId="666" xr:uid="{A8BA26BA-E414-4C6A-A99F-89E075E895C4}"/>
    <cellStyle name="Normal 7 4" xfId="72" xr:uid="{A91D25CB-D785-43FB-A7E5-28D6084A0699}"/>
    <cellStyle name="Normal 7 4 2" xfId="220" xr:uid="{9C3D4CCA-4E35-4473-A4FE-66C527916CB9}"/>
    <cellStyle name="Normal 7 4 2 2" xfId="2020" xr:uid="{0F786C7D-53D0-4A0C-908F-6829DFCAF373}"/>
    <cellStyle name="Normal 7 4 2 3" xfId="1462" xr:uid="{12E775B0-BD9D-4450-BA49-657D4DA4ACDC}"/>
    <cellStyle name="Normal 7 4 2 4" xfId="2638" xr:uid="{EC511FDF-E6FA-4B45-9781-59B5E5089F81}"/>
    <cellStyle name="Normal 7 4 2 5" xfId="841" xr:uid="{344BD18B-73C4-4E48-B782-A585CF2A2870}"/>
    <cellStyle name="Normal 7 4 3" xfId="621" xr:uid="{DB8ECC8B-3659-4292-B476-E387CB88A345}"/>
    <cellStyle name="Normal 7 4 3 2" xfId="1877" xr:uid="{FC25ECC9-F601-4D2C-B1AC-74A2D91AFD70}"/>
    <cellStyle name="Normal 7 4 3 3" xfId="2989" xr:uid="{00B18388-F09F-4ACA-ADAD-A6D2C8F9FA2F}"/>
    <cellStyle name="Normal 7 4 3 4" xfId="1241" xr:uid="{7B12D757-9B1D-4662-9A0E-8923095457E7}"/>
    <cellStyle name="Normal 7 4 4" xfId="1319" xr:uid="{850F666A-1DE8-42D7-AC78-13313205AA70}"/>
    <cellStyle name="Normal 7 4 5" xfId="2439" xr:uid="{DE919258-E588-44A4-8218-B291F90145F2}"/>
    <cellStyle name="Normal 7 4 6" xfId="699" xr:uid="{474FF5B5-6D9C-4516-9D86-F521BECBE22C}"/>
    <cellStyle name="Normal 7 5" xfId="124" xr:uid="{A3E4BDAB-8D04-4887-B4E0-5A4619510011}"/>
    <cellStyle name="Normal 7 5 2" xfId="1927" xr:uid="{90F3E1C2-272F-492D-8DD4-EC7A85EEC4F1}"/>
    <cellStyle name="Normal 7 5 3" xfId="1369" xr:uid="{9D06FF61-881A-4307-BC2D-5C89F27C0F92}"/>
    <cellStyle name="Normal 7 5 4" xfId="2555" xr:uid="{D461FBED-A339-454C-8AF7-93B859AB8249}"/>
    <cellStyle name="Normal 7 5 5" xfId="749" xr:uid="{EC0E3EA5-6F32-4546-8103-A64F49D5C16A}"/>
    <cellStyle name="Normal 7 6" xfId="182" xr:uid="{1F2E8E2A-2A76-457D-85DF-B99FE4BC49A1}"/>
    <cellStyle name="Normal 7 6 2" xfId="1983" xr:uid="{7B75A467-AD11-44CE-BCD0-3B4B3DF85A45}"/>
    <cellStyle name="Normal 7 6 3" xfId="1425" xr:uid="{75EF5324-6B59-4B4B-948E-EF9A36F693FE}"/>
    <cellStyle name="Normal 7 6 4" xfId="2602" xr:uid="{8E66DC51-99DD-4960-878A-CAA4DB9F999C}"/>
    <cellStyle name="Normal 7 6 5" xfId="805" xr:uid="{DAE5E1DD-B34C-4EA5-A366-849732EBE48A}"/>
    <cellStyle name="Normal 7 7" xfId="584" xr:uid="{A3FA8290-3A37-4A71-AB74-143F21DF8490}"/>
    <cellStyle name="Normal 7 7 2" xfId="1826" xr:uid="{1C1020F7-80CB-45CE-9D70-2713C9FD6C48}"/>
    <cellStyle name="Normal 7 7 3" xfId="2952" xr:uid="{C2BA5A67-4C75-46C5-8513-C701157F51E7}"/>
    <cellStyle name="Normal 7 7 4" xfId="1204" xr:uid="{137DE3DD-9E2C-41E3-A411-F7C57E300B1A}"/>
    <cellStyle name="Normal 7 8" xfId="1269" xr:uid="{78861B02-4877-4561-A8B6-FBC524EB22CB}"/>
    <cellStyle name="Normal 7 9" xfId="2402" xr:uid="{C0FFE012-6340-4E6C-A93E-142983F0B40F}"/>
    <cellStyle name="Normal 8" xfId="41" xr:uid="{1F43D137-A4C7-40A3-B568-614D775C1E38}"/>
    <cellStyle name="Normal 9" xfId="19" xr:uid="{E59FEFA3-C37B-4EF0-9007-3936585B6D14}"/>
    <cellStyle name="Porcentagem 2" xfId="4" xr:uid="{00000000-0005-0000-0000-00000D000000}"/>
    <cellStyle name="Porcentagem 2 10" xfId="2391" xr:uid="{A6D60CD8-2132-403B-A828-CAA595CA7502}"/>
    <cellStyle name="Porcentagem 2 11" xfId="641" xr:uid="{6531D034-8B63-4B61-8AB4-4D96B4FAA8AE}"/>
    <cellStyle name="Porcentagem 2 2" xfId="9" xr:uid="{00000000-0005-0000-0000-00000E000000}"/>
    <cellStyle name="Porcentagem 2 2 10" xfId="645" xr:uid="{26781FFB-677E-4E91-A401-E7EF1A23CC15}"/>
    <cellStyle name="Porcentagem 2 2 2" xfId="49" xr:uid="{70BB3421-13D2-4A91-AFD5-7DBA85398D90}"/>
    <cellStyle name="Porcentagem 2 2 2 2" xfId="101" xr:uid="{020F0DA5-D92D-42EE-ADED-FD674BC90E6C}"/>
    <cellStyle name="Porcentagem 2 2 2 2 2" xfId="228" xr:uid="{D171134A-D021-43EB-8F12-D54FEF67BFFC}"/>
    <cellStyle name="Porcentagem 2 2 2 2 2 2" xfId="2028" xr:uid="{845399E9-51F9-4C55-B01F-DF6C2954AF69}"/>
    <cellStyle name="Porcentagem 2 2 2 2 2 3" xfId="1470" xr:uid="{D36078D6-BD9B-41EC-A413-EFB869FAA3F7}"/>
    <cellStyle name="Porcentagem 2 2 2 2 2 4" xfId="2646" xr:uid="{0FFD5364-091F-42FE-9853-C0C14A93E618}"/>
    <cellStyle name="Porcentagem 2 2 2 2 2 5" xfId="849" xr:uid="{94E52E22-7776-41B1-8240-5B3B1F42857A}"/>
    <cellStyle name="Porcentagem 2 2 2 2 3" xfId="629" xr:uid="{0E15CCC6-55B5-4FF9-B487-4221D9AD0D02}"/>
    <cellStyle name="Porcentagem 2 2 2 2 3 2" xfId="1906" xr:uid="{D1E2C3DF-8781-4247-965B-F8ECE8CC5ED4}"/>
    <cellStyle name="Porcentagem 2 2 2 2 3 3" xfId="2997" xr:uid="{3A21CEAF-167D-4EB0-A660-FDED13FDB14A}"/>
    <cellStyle name="Porcentagem 2 2 2 2 3 4" xfId="1249" xr:uid="{0EC32657-2B11-49A8-AAEE-61F0D59EB225}"/>
    <cellStyle name="Porcentagem 2 2 2 2 4" xfId="1348" xr:uid="{A9091888-9291-4E0C-A8D2-13191694912D}"/>
    <cellStyle name="Porcentagem 2 2 2 2 5" xfId="2447" xr:uid="{D3BB6747-D736-4599-8E15-84089759620C}"/>
    <cellStyle name="Porcentagem 2 2 2 2 6" xfId="728" xr:uid="{00E830C5-47E1-4D7F-9942-3FC7ABDB8C32}"/>
    <cellStyle name="Porcentagem 2 2 2 3" xfId="136" xr:uid="{BB56D049-92ED-470B-A854-6CF1BF9BFFDB}"/>
    <cellStyle name="Porcentagem 2 2 2 3 2" xfId="1939" xr:uid="{66F40E7F-7AB4-42EE-B686-8BE397815001}"/>
    <cellStyle name="Porcentagem 2 2 2 3 3" xfId="1381" xr:uid="{FDDAEF76-207C-42E0-A596-406A5D98E8C6}"/>
    <cellStyle name="Porcentagem 2 2 2 3 4" xfId="2579" xr:uid="{1DF18235-B5BC-43D7-B7B9-40AFCF956B65}"/>
    <cellStyle name="Porcentagem 2 2 2 3 5" xfId="761" xr:uid="{BDF82104-E06E-46CC-A214-02E8B7282BF8}"/>
    <cellStyle name="Porcentagem 2 2 2 4" xfId="202" xr:uid="{5B9DCF85-6A38-455F-9D14-F4294333D41B}"/>
    <cellStyle name="Porcentagem 2 2 2 4 2" xfId="2003" xr:uid="{A4A4A274-7B84-4033-B13D-21AEE270D689}"/>
    <cellStyle name="Porcentagem 2 2 2 4 3" xfId="1445" xr:uid="{63E699A8-2DD9-4877-A47D-495A8B2F8033}"/>
    <cellStyle name="Porcentagem 2 2 2 4 4" xfId="2621" xr:uid="{53E93CEB-CBB3-43E5-BF9A-3B4BB048D12B}"/>
    <cellStyle name="Porcentagem 2 2 2 4 5" xfId="824" xr:uid="{C26D03E7-0DBB-4BA3-B1F8-542FA06A8FCA}"/>
    <cellStyle name="Porcentagem 2 2 2 5" xfId="604" xr:uid="{861E20D5-786E-4256-ACBC-4228640C1210}"/>
    <cellStyle name="Porcentagem 2 2 2 5 2" xfId="1856" xr:uid="{3ADD09C3-049C-474B-9C00-A1389CD81F4F}"/>
    <cellStyle name="Porcentagem 2 2 2 5 3" xfId="2972" xr:uid="{AF0323EA-D1D4-4E4D-ACD0-754F457D60EF}"/>
    <cellStyle name="Porcentagem 2 2 2 5 4" xfId="1224" xr:uid="{04284AC0-6191-4885-8202-46BCCFE10CB1}"/>
    <cellStyle name="Porcentagem 2 2 2 6" xfId="1298" xr:uid="{2D31650B-A5F1-45C6-B963-D2DBBE7DC150}"/>
    <cellStyle name="Porcentagem 2 2 2 7" xfId="2421" xr:uid="{DA58ABE0-959C-4F92-BB77-7466F1283E22}"/>
    <cellStyle name="Porcentagem 2 2 2 8" xfId="678" xr:uid="{9BEE4C3F-72D3-4729-A14B-D0F5C300507D}"/>
    <cellStyle name="Porcentagem 2 2 3" xfId="31" xr:uid="{96B0B864-1C71-4807-9E21-CE22382E6778}"/>
    <cellStyle name="Porcentagem 2 2 3 2" xfId="85" xr:uid="{9498E532-787E-4DFB-8127-C138841A356E}"/>
    <cellStyle name="Porcentagem 2 2 3 2 2" xfId="1890" xr:uid="{F24F5C80-69D8-43A6-B202-BC79DB16B985}"/>
    <cellStyle name="Porcentagem 2 2 3 2 3" xfId="1332" xr:uid="{BACBD45F-FCA8-49E6-888A-E32B35BED966}"/>
    <cellStyle name="Porcentagem 2 2 3 2 4" xfId="2540" xr:uid="{1E8E9B8C-52A7-49FE-B88E-D9F714ADDFFA}"/>
    <cellStyle name="Porcentagem 2 2 3 2 5" xfId="712" xr:uid="{4F03ADAA-7404-4395-BF9A-2EC3FAE8A677}"/>
    <cellStyle name="Porcentagem 2 2 3 3" xfId="152" xr:uid="{7829979C-E695-4713-990E-E5E83D6611F0}"/>
    <cellStyle name="Porcentagem 2 2 3 3 2" xfId="1955" xr:uid="{DFB308C5-2F5F-427D-9CA7-78C6DDB940EB}"/>
    <cellStyle name="Porcentagem 2 2 3 3 3" xfId="1397" xr:uid="{A15CB0E3-6F4D-4276-B42F-2BA0ED38BB47}"/>
    <cellStyle name="Porcentagem 2 2 3 3 4" xfId="2571" xr:uid="{C29C46A1-DCA1-4D37-8401-AB539269800F}"/>
    <cellStyle name="Porcentagem 2 2 3 3 5" xfId="777" xr:uid="{B2AE5F82-9EDF-4D93-A979-BB0DB8DDD8CE}"/>
    <cellStyle name="Porcentagem 2 2 3 4" xfId="189" xr:uid="{972FA39D-2D32-47A0-8217-7E3462D83F02}"/>
    <cellStyle name="Porcentagem 2 2 3 4 2" xfId="1990" xr:uid="{1B193989-49C9-4C5C-8F23-7C255367ACFE}"/>
    <cellStyle name="Porcentagem 2 2 3 4 3" xfId="1432" xr:uid="{534F3489-F0A6-4C94-88EF-491D0D63CBF3}"/>
    <cellStyle name="Porcentagem 2 2 3 4 4" xfId="2609" xr:uid="{0F1A5D17-C777-44CD-A864-FF44A79659E5}"/>
    <cellStyle name="Porcentagem 2 2 3 4 5" xfId="812" xr:uid="{31FE76C5-06F1-4D96-8FA9-63958F20D7BC}"/>
    <cellStyle name="Porcentagem 2 2 3 5" xfId="592" xr:uid="{68E25868-F776-409E-968E-0A6D0A6E60AD}"/>
    <cellStyle name="Porcentagem 2 2 3 5 2" xfId="1840" xr:uid="{7AB7A329-B4F4-42C7-B6F7-BB994739BFCC}"/>
    <cellStyle name="Porcentagem 2 2 3 5 3" xfId="2960" xr:uid="{F56227FF-B5C7-4A0F-8BA5-8F61128F4CEA}"/>
    <cellStyle name="Porcentagem 2 2 3 5 4" xfId="1212" xr:uid="{2DCE99FD-2A67-4D00-932F-7BCC090EDA09}"/>
    <cellStyle name="Porcentagem 2 2 3 6" xfId="1282" xr:uid="{C0916F09-8B3E-4F8F-8FB4-CB1FC066576C}"/>
    <cellStyle name="Porcentagem 2 2 3 7" xfId="2409" xr:uid="{98008E7C-DA50-42E3-88D1-C2CFBC9B77ED}"/>
    <cellStyle name="Porcentagem 2 2 3 8" xfId="662" xr:uid="{639C133E-7768-47E0-B5ED-6242FC780B95}"/>
    <cellStyle name="Porcentagem 2 2 4" xfId="67" xr:uid="{E28C7B2C-947E-451C-92FE-3DCD92455560}"/>
    <cellStyle name="Porcentagem 2 2 4 2" xfId="216" xr:uid="{864821BA-3FF5-49C4-A50B-7634DD0F67CF}"/>
    <cellStyle name="Porcentagem 2 2 4 2 2" xfId="2016" xr:uid="{D4EF4A27-C42B-456D-BC2B-E49C69AFFE01}"/>
    <cellStyle name="Porcentagem 2 2 4 2 3" xfId="1458" xr:uid="{338CBE09-43DF-4171-9837-606D7DFC95DC}"/>
    <cellStyle name="Porcentagem 2 2 4 2 4" xfId="2634" xr:uid="{C43B1267-9EBE-4552-B7C0-F7591B35BE6D}"/>
    <cellStyle name="Porcentagem 2 2 4 2 5" xfId="837" xr:uid="{BBA6B46A-2959-48A3-989E-A6BC14BF58E8}"/>
    <cellStyle name="Porcentagem 2 2 4 3" xfId="617" xr:uid="{72F88272-314A-409A-B7BD-6DB4E422AC01}"/>
    <cellStyle name="Porcentagem 2 2 4 3 2" xfId="1873" xr:uid="{814C7406-0F08-43DA-8CFB-AB5B73904153}"/>
    <cellStyle name="Porcentagem 2 2 4 3 3" xfId="2985" xr:uid="{3C993335-6300-4218-9316-BDE42BB0CA8C}"/>
    <cellStyle name="Porcentagem 2 2 4 3 4" xfId="1237" xr:uid="{8784DD54-89C3-46C5-B492-3661D930ADDA}"/>
    <cellStyle name="Porcentagem 2 2 4 4" xfId="1315" xr:uid="{C25F090E-CE64-4135-8DF6-A4CA7CE6B76F}"/>
    <cellStyle name="Porcentagem 2 2 4 5" xfId="2435" xr:uid="{A56DEC6F-0B76-4509-8D10-ADAF9FD06BC0}"/>
    <cellStyle name="Porcentagem 2 2 4 6" xfId="695" xr:uid="{064D034B-ED80-4516-A1AA-322F59085E32}"/>
    <cellStyle name="Porcentagem 2 2 5" xfId="120" xr:uid="{13441D49-6EDD-4820-967C-F274C298B2E7}"/>
    <cellStyle name="Porcentagem 2 2 5 2" xfId="1923" xr:uid="{69E76303-74E7-4CBD-894C-02AC8E194541}"/>
    <cellStyle name="Porcentagem 2 2 5 3" xfId="1365" xr:uid="{6C94FC57-BF28-46A5-8A3C-69196E07066A}"/>
    <cellStyle name="Porcentagem 2 2 5 4" xfId="2547" xr:uid="{FBBE634F-C23D-40CA-93E1-9E1EE3C93FF6}"/>
    <cellStyle name="Porcentagem 2 2 5 5" xfId="745" xr:uid="{66A21FCD-3813-45D0-95B7-F3595123A8D6}"/>
    <cellStyle name="Porcentagem 2 2 6" xfId="178" xr:uid="{845E4B3D-0EB4-45B9-B8F0-9215F115397B}"/>
    <cellStyle name="Porcentagem 2 2 6 2" xfId="1979" xr:uid="{18F0E833-197E-41C7-BF76-DB22E809BC3F}"/>
    <cellStyle name="Porcentagem 2 2 6 3" xfId="1421" xr:uid="{D7B6A291-12D4-4760-94F8-B5351E66CA2E}"/>
    <cellStyle name="Porcentagem 2 2 6 4" xfId="2598" xr:uid="{F4731C05-DA76-49E3-8E12-BE4A54B1F633}"/>
    <cellStyle name="Porcentagem 2 2 6 5" xfId="801" xr:uid="{40AD7B6D-CA96-4EC5-801A-EA3D545A2C0D}"/>
    <cellStyle name="Porcentagem 2 2 7" xfId="580" xr:uid="{6A71AA67-54C9-40B6-866E-F1BDFF4B25B0}"/>
    <cellStyle name="Porcentagem 2 2 7 2" xfId="1822" xr:uid="{840EFB5C-D676-47E1-B767-0C6365E4915C}"/>
    <cellStyle name="Porcentagem 2 2 7 3" xfId="2948" xr:uid="{D40F3AAE-A858-4CA4-9086-67298D7C2E1A}"/>
    <cellStyle name="Porcentagem 2 2 7 4" xfId="1200" xr:uid="{58E0B487-6064-4B8D-9537-EA6CFFCEC732}"/>
    <cellStyle name="Porcentagem 2 2 8" xfId="1265" xr:uid="{B95C60B1-7F5D-4C2C-B30F-DA399E417870}"/>
    <cellStyle name="Porcentagem 2 2 9" xfId="2398" xr:uid="{6A3A60FA-A720-4483-BB23-FC90B963D35C}"/>
    <cellStyle name="Porcentagem 2 3" xfId="45" xr:uid="{5CCDE9BD-D01F-496B-A81A-26EFC75C2CFC}"/>
    <cellStyle name="Porcentagem 2 3 2" xfId="97" xr:uid="{2E5742E2-69C1-4CB1-B1C1-4F11DA9CFC56}"/>
    <cellStyle name="Porcentagem 2 3 2 2" xfId="224" xr:uid="{5E53AE15-F85B-4C18-A836-A2A11C63A87E}"/>
    <cellStyle name="Porcentagem 2 3 2 2 2" xfId="2024" xr:uid="{89F186AB-6FC5-4233-A738-7154268AF6F7}"/>
    <cellStyle name="Porcentagem 2 3 2 2 3" xfId="1466" xr:uid="{35366295-E7F8-48BD-B2A4-4898C9CEE734}"/>
    <cellStyle name="Porcentagem 2 3 2 2 4" xfId="2642" xr:uid="{B89FE38C-4C18-4435-B6BD-A6BA6B2EEE51}"/>
    <cellStyle name="Porcentagem 2 3 2 2 5" xfId="845" xr:uid="{E98C4FF0-2875-4183-A328-904F2A8175F3}"/>
    <cellStyle name="Porcentagem 2 3 2 3" xfId="625" xr:uid="{138613E6-DEEA-4AFF-9731-1B5156D5C420}"/>
    <cellStyle name="Porcentagem 2 3 2 3 2" xfId="1902" xr:uid="{B8299F55-CA42-49F3-859F-F40ADB48B8AB}"/>
    <cellStyle name="Porcentagem 2 3 2 3 3" xfId="2993" xr:uid="{2C9F5612-5D7D-4212-8F10-CA4365DF456F}"/>
    <cellStyle name="Porcentagem 2 3 2 3 4" xfId="1245" xr:uid="{B4B02387-D071-45BD-A262-83B9039C80C7}"/>
    <cellStyle name="Porcentagem 2 3 2 4" xfId="1344" xr:uid="{A9CF023B-9A01-4F2B-9B5B-538ADE9FDB77}"/>
    <cellStyle name="Porcentagem 2 3 2 5" xfId="2443" xr:uid="{7B474AFE-0AD7-4770-B093-0AEE546E4AD0}"/>
    <cellStyle name="Porcentagem 2 3 2 6" xfId="724" xr:uid="{A451FD72-6FCC-4010-9FCC-18AF0C58FB14}"/>
    <cellStyle name="Porcentagem 2 3 3" xfId="132" xr:uid="{DCB31F19-9840-4B4D-B496-2C9AEDDC0BB9}"/>
    <cellStyle name="Porcentagem 2 3 3 2" xfId="1935" xr:uid="{02DA67C9-3943-411B-B113-4EF351EE8BBC}"/>
    <cellStyle name="Porcentagem 2 3 3 3" xfId="1377" xr:uid="{85DCE1E6-6CA9-45B2-BC02-C799A229F47A}"/>
    <cellStyle name="Porcentagem 2 3 3 4" xfId="2536" xr:uid="{C86B5790-9103-4FAE-8F61-8134F34607A0}"/>
    <cellStyle name="Porcentagem 2 3 3 5" xfId="757" xr:uid="{91B95C7D-23E2-4195-80C4-EB393313AA9F}"/>
    <cellStyle name="Porcentagem 2 3 4" xfId="198" xr:uid="{15E09E47-2A53-406E-A68A-207C55BEB028}"/>
    <cellStyle name="Porcentagem 2 3 4 2" xfId="1999" xr:uid="{6C5EB162-BB11-41FF-AEF8-42392A1B7D15}"/>
    <cellStyle name="Porcentagem 2 3 4 3" xfId="1441" xr:uid="{2A0A7641-771B-4274-9D63-77339BD340AF}"/>
    <cellStyle name="Porcentagem 2 3 4 4" xfId="2617" xr:uid="{83D4A2DB-1BC6-4104-8F82-661763C957CF}"/>
    <cellStyle name="Porcentagem 2 3 4 5" xfId="820" xr:uid="{0C0DF1A2-762A-4FEA-841A-92F3B8B66BBC}"/>
    <cellStyle name="Porcentagem 2 3 5" xfId="600" xr:uid="{A9D81600-D5E9-43B2-AE7B-6514251E525A}"/>
    <cellStyle name="Porcentagem 2 3 5 2" xfId="1852" xr:uid="{8E2E05AF-B9F4-40E4-87EE-F92F23940D2D}"/>
    <cellStyle name="Porcentagem 2 3 5 3" xfId="2968" xr:uid="{2B47FA84-5E4C-4F30-B193-6FC9E6DCF244}"/>
    <cellStyle name="Porcentagem 2 3 5 4" xfId="1220" xr:uid="{EE999FB0-7430-47BA-92DB-95C7CB657C92}"/>
    <cellStyle name="Porcentagem 2 3 6" xfId="1294" xr:uid="{CF677D39-A664-43B1-B399-060BB09FE56F}"/>
    <cellStyle name="Porcentagem 2 3 7" xfId="2417" xr:uid="{1EE9A860-1CE2-40E1-AA6D-7D36A249EB11}"/>
    <cellStyle name="Porcentagem 2 3 8" xfId="674" xr:uid="{B738D280-77FB-4A41-9F2C-DB699017EA35}"/>
    <cellStyle name="Porcentagem 2 4" xfId="27" xr:uid="{E548DD35-BA1A-4F9E-9008-B2187DE31001}"/>
    <cellStyle name="Porcentagem 2 4 2" xfId="81" xr:uid="{0B56D267-7EFC-4515-917C-DA6D012942C7}"/>
    <cellStyle name="Porcentagem 2 4 2 2" xfId="1886" xr:uid="{98BC07D3-1DC9-4751-8107-907E8CC67CEB}"/>
    <cellStyle name="Porcentagem 2 4 2 3" xfId="1328" xr:uid="{1CB1257F-16EA-43C9-AFE9-A61B05F8F5A0}"/>
    <cellStyle name="Porcentagem 2 4 2 4" xfId="2565" xr:uid="{95E25870-0C09-41C7-B3E3-43AB7BAE6D82}"/>
    <cellStyle name="Porcentagem 2 4 2 5" xfId="708" xr:uid="{ED3FD738-634C-4C8E-A84C-23913303B92A}"/>
    <cellStyle name="Porcentagem 2 4 3" xfId="148" xr:uid="{591F73C5-8D32-4033-9F8E-88F20E0AEF89}"/>
    <cellStyle name="Porcentagem 2 4 3 2" xfId="1951" xr:uid="{AB1D588A-32BE-4E84-A249-1D9E6091DF1E}"/>
    <cellStyle name="Porcentagem 2 4 3 3" xfId="1393" xr:uid="{0349C895-396A-4811-A4E5-50DA7EED243F}"/>
    <cellStyle name="Porcentagem 2 4 3 4" xfId="2533" xr:uid="{574DDCB9-C79E-45FF-89FC-93077CE0C452}"/>
    <cellStyle name="Porcentagem 2 4 3 5" xfId="773" xr:uid="{70360F88-442C-4F55-87D2-4BD77E8DCEBC}"/>
    <cellStyle name="Porcentagem 2 4 4" xfId="185" xr:uid="{06FF2969-7A87-4B87-9B10-2BA90F7CAAF1}"/>
    <cellStyle name="Porcentagem 2 4 4 2" xfId="1986" xr:uid="{319F8D63-2F7D-4FD7-802A-4C7D7696D9EE}"/>
    <cellStyle name="Porcentagem 2 4 4 3" xfId="1428" xr:uid="{F30A731E-C790-4721-924B-6BBE09722F30}"/>
    <cellStyle name="Porcentagem 2 4 4 4" xfId="2605" xr:uid="{59826AB0-A2FA-4B0C-94F4-E98A49681CC2}"/>
    <cellStyle name="Porcentagem 2 4 4 5" xfId="808" xr:uid="{CFFD2230-A5C4-4F0C-BA78-B78AD5A34DD0}"/>
    <cellStyle name="Porcentagem 2 4 5" xfId="588" xr:uid="{6A23D754-0C81-45E4-855E-19BB3808943A}"/>
    <cellStyle name="Porcentagem 2 4 5 2" xfId="1836" xr:uid="{21A3FB20-1225-4E03-B9A9-ECE759C15390}"/>
    <cellStyle name="Porcentagem 2 4 5 3" xfId="2956" xr:uid="{01195109-A53D-4283-A18E-EACA147D22CA}"/>
    <cellStyle name="Porcentagem 2 4 5 4" xfId="1208" xr:uid="{BA262C99-17EB-4E27-A66A-322D33D89480}"/>
    <cellStyle name="Porcentagem 2 4 6" xfId="1278" xr:uid="{553FD3E2-B09A-46ED-9980-CEEB41B7A9A8}"/>
    <cellStyle name="Porcentagem 2 4 7" xfId="2405" xr:uid="{147C79A2-B6A4-419E-9C4E-A45F7A8FBE14}"/>
    <cellStyle name="Porcentagem 2 4 8" xfId="658" xr:uid="{4E11F271-559E-41F0-99D3-582B62B1D6FF}"/>
    <cellStyle name="Porcentagem 2 5" xfId="63" xr:uid="{F7D10906-2F34-414C-9392-9583683B2B30}"/>
    <cellStyle name="Porcentagem 2 5 2" xfId="212" xr:uid="{02E85E38-97EF-4519-B214-4DEBAAFED15B}"/>
    <cellStyle name="Porcentagem 2 5 2 2" xfId="2012" xr:uid="{086F59C3-E7A4-45F4-8C0E-0DA566CA4B9C}"/>
    <cellStyle name="Porcentagem 2 5 2 3" xfId="1454" xr:uid="{15985F7B-0BAC-4B60-9868-39E001BFF480}"/>
    <cellStyle name="Porcentagem 2 5 2 4" xfId="2630" xr:uid="{ED80A4BC-9163-450E-84A9-475CAB1AD764}"/>
    <cellStyle name="Porcentagem 2 5 2 5" xfId="833" xr:uid="{BD869729-3766-4525-8443-917870D2B635}"/>
    <cellStyle name="Porcentagem 2 5 3" xfId="613" xr:uid="{E902EDA4-4E9C-437C-9D0F-C197F3EDD252}"/>
    <cellStyle name="Porcentagem 2 5 3 2" xfId="1869" xr:uid="{EF96418E-68CB-43F7-8AFE-8763947C47AF}"/>
    <cellStyle name="Porcentagem 2 5 3 3" xfId="2981" xr:uid="{6BBDF49C-0E0D-468B-9614-912303BD3D4B}"/>
    <cellStyle name="Porcentagem 2 5 3 4" xfId="1233" xr:uid="{346254BE-5D9B-417D-9D71-A76D200A15E8}"/>
    <cellStyle name="Porcentagem 2 5 4" xfId="1311" xr:uid="{2224E4A5-1234-4197-BB67-AE66B0563BA9}"/>
    <cellStyle name="Porcentagem 2 5 5" xfId="2431" xr:uid="{D009961E-1BE3-4DCC-8A7A-602230CD0479}"/>
    <cellStyle name="Porcentagem 2 5 6" xfId="691" xr:uid="{F38C8FA2-29D9-420A-80CE-06A5AEC771FE}"/>
    <cellStyle name="Porcentagem 2 6" xfId="115" xr:uid="{D8DCEC7C-4E23-4B99-969A-DD7B778F4269}"/>
    <cellStyle name="Porcentagem 2 6 2" xfId="234" xr:uid="{670B983A-4B27-4542-AEA0-D3E6E54582C1}"/>
    <cellStyle name="Porcentagem 2 6 2 2" xfId="2034" xr:uid="{7BA6E15B-6FE9-4475-AF30-0D9BB57A4278}"/>
    <cellStyle name="Porcentagem 2 6 2 3" xfId="1476" xr:uid="{4031403D-EC26-4AC4-8FA2-43E223F0EB25}"/>
    <cellStyle name="Porcentagem 2 6 2 4" xfId="2652" xr:uid="{D0DA04FF-EF87-4402-A0D1-3A4D7A9E0E26}"/>
    <cellStyle name="Porcentagem 2 6 2 5" xfId="855" xr:uid="{197DB406-2CD6-4617-AE81-2EDFB43CE8ED}"/>
    <cellStyle name="Porcentagem 2 6 3" xfId="635" xr:uid="{DC238FE6-AAF9-4452-BFD9-895D45AE4798}"/>
    <cellStyle name="Porcentagem 2 6 3 2" xfId="1919" xr:uid="{1861A3A9-B773-413D-B559-856DEF206DB1}"/>
    <cellStyle name="Porcentagem 2 6 3 3" xfId="3003" xr:uid="{6DA997A5-2039-4F18-AF00-B98B47861FD7}"/>
    <cellStyle name="Porcentagem 2 6 3 4" xfId="1255" xr:uid="{CAA36E11-BADB-4BE7-9781-485227B7CFA1}"/>
    <cellStyle name="Porcentagem 2 6 4" xfId="1361" xr:uid="{C31E57A2-2300-4813-8CF9-B9F10468718F}"/>
    <cellStyle name="Porcentagem 2 6 5" xfId="2453" xr:uid="{071F75C6-3DEB-4B5F-BE68-9C46E7A3A17C}"/>
    <cellStyle name="Porcentagem 2 6 6" xfId="741" xr:uid="{2EF047C8-1B0D-4A40-BD06-2465862D6245}"/>
    <cellStyle name="Porcentagem 2 7" xfId="170" xr:uid="{B0ACC092-15F7-4084-94CC-E1653C1BC869}"/>
    <cellStyle name="Porcentagem 2 7 2" xfId="1972" xr:uid="{4AF92115-4A0A-42A3-9F2C-C226B3F9FA7E}"/>
    <cellStyle name="Porcentagem 2 7 3" xfId="1414" xr:uid="{DDB3804F-434D-4530-86A6-5DA251786333}"/>
    <cellStyle name="Porcentagem 2 7 4" xfId="2591" xr:uid="{DBCE45C1-050C-45FF-B567-6F0749506754}"/>
    <cellStyle name="Porcentagem 2 7 5" xfId="794" xr:uid="{BAA1B629-97DB-41EB-9F95-F91E4B099CD4}"/>
    <cellStyle name="Porcentagem 2 8" xfId="576" xr:uid="{43A437B4-344A-414C-99DB-9C099E92E9AE}"/>
    <cellStyle name="Porcentagem 2 8 2" xfId="1818" xr:uid="{17EB6896-6238-409B-B518-4DDBF7517C61}"/>
    <cellStyle name="Porcentagem 2 8 3" xfId="2944" xr:uid="{9AF16BF5-FFAF-4C9D-881B-07C0D2234CCA}"/>
    <cellStyle name="Porcentagem 2 8 4" xfId="1196" xr:uid="{D9BB9C30-F60D-4450-9A6C-A795345DFDBA}"/>
    <cellStyle name="Porcentagem 2 9" xfId="1261" xr:uid="{C85CDA2B-697C-401C-83BD-CD7D4CBF83E1}"/>
    <cellStyle name="Porcentagem 3" xfId="206" xr:uid="{383137E3-BF67-4FCF-A689-A78FE566E6E4}"/>
    <cellStyle name="Porcentagem 4" xfId="193" xr:uid="{03E251BE-BDFF-481C-BB5E-D59B54A0904C}"/>
    <cellStyle name="Vírgula" xfId="1" builtinId="3"/>
    <cellStyle name="Vírgula 10" xfId="1258" xr:uid="{0BC2654B-105C-4FA2-8456-7B60603A057A}"/>
    <cellStyle name="Vírgula 11" xfId="638" xr:uid="{46F5C033-7ADD-4DD8-BE3C-274A11558E8D}"/>
    <cellStyle name="Vírgula 2" xfId="6" xr:uid="{00000000-0005-0000-0000-000010000000}"/>
    <cellStyle name="Vírgula 2 10" xfId="165" xr:uid="{06E03AB5-18DF-455B-B25E-78513CEC11AE}"/>
    <cellStyle name="Vírgula 2 10 2" xfId="1967" xr:uid="{FC3C477F-A181-4381-8A00-F105802F4038}"/>
    <cellStyle name="Vírgula 2 10 3" xfId="1409" xr:uid="{CDB3594E-5DC1-4FB8-ADD1-AF90A8B4D5C3}"/>
    <cellStyle name="Vírgula 2 10 4" xfId="2586" xr:uid="{BC065F27-701C-4F58-A168-52A177FD789C}"/>
    <cellStyle name="Vírgula 2 10 5" xfId="789" xr:uid="{0DD32047-A093-452F-B0A3-4A7958018129}"/>
    <cellStyle name="Vírgula 2 11" xfId="577" xr:uid="{FE4EA26E-2DA8-4769-B99F-A13C19B5DDCD}"/>
    <cellStyle name="Vírgula 2 11 2" xfId="1819" xr:uid="{574A9B17-5441-4EC2-8995-BD8BD73BBFB1}"/>
    <cellStyle name="Vírgula 2 11 3" xfId="2945" xr:uid="{CA6D0CF6-C87D-425D-BC9F-1C26DAB3F9D6}"/>
    <cellStyle name="Vírgula 2 11 4" xfId="1197" xr:uid="{C790AD63-AF4C-4333-B6E2-5A6E44331034}"/>
    <cellStyle name="Vírgula 2 12" xfId="1262" xr:uid="{D2B5F80F-16F8-4CBF-9D1D-199906EA4191}"/>
    <cellStyle name="Vírgula 2 13" xfId="2386" xr:uid="{3E48299A-8710-4F86-8782-814DBFDE2BA7}"/>
    <cellStyle name="Vírgula 2 14" xfId="642" xr:uid="{28612D89-1D7F-4328-9B62-4F2EB7B4719D}"/>
    <cellStyle name="Vírgula 2 2" xfId="18" xr:uid="{00000000-0005-0000-0000-000011000000}"/>
    <cellStyle name="Vírgula 2 2 10" xfId="1272" xr:uid="{3B5B64FE-E90B-4248-9C82-2737C3FB0F28}"/>
    <cellStyle name="Vírgula 2 2 11" xfId="2392" xr:uid="{D1C9BA2C-E789-4C36-9EA0-02D477DB3F81}"/>
    <cellStyle name="Vírgula 2 2 12" xfId="652" xr:uid="{F6AAAAC3-F614-4E31-AD62-98B3D874ACCC}"/>
    <cellStyle name="Vírgula 2 2 2" xfId="56" xr:uid="{BD8B9636-E54F-463D-AB35-8CE077AACD08}"/>
    <cellStyle name="Vírgula 2 2 2 10" xfId="2444" xr:uid="{8D0894A3-7119-4C79-9D13-B77FAC384930}"/>
    <cellStyle name="Vírgula 2 2 2 11" xfId="685" xr:uid="{55225AEA-BCD3-4B44-A002-5263113A2CBC}"/>
    <cellStyle name="Vírgula 2 2 2 2" xfId="108" xr:uid="{119B1A79-EE5C-4911-9549-FCFC36A3F872}"/>
    <cellStyle name="Vírgula 2 2 2 2 10" xfId="735" xr:uid="{1D3D0086-7D25-4795-980F-E6A2B9241C5A}"/>
    <cellStyle name="Vírgula 2 2 2 2 2" xfId="280" xr:uid="{24D2CA2C-6AED-4245-838C-7C39FE6B01F2}"/>
    <cellStyle name="Vírgula 2 2 2 2 2 2" xfId="392" xr:uid="{B3742523-5E9D-4533-9BAB-A9F80ED6D84F}"/>
    <cellStyle name="Vírgula 2 2 2 2 2 2 2" xfId="2192" xr:uid="{23C9F848-9C0D-4F21-9749-B3945C22FF68}"/>
    <cellStyle name="Vírgula 2 2 2 2 2 2 3" xfId="1634" xr:uid="{B5555F6D-46C0-4901-941A-80CAD5B2584E}"/>
    <cellStyle name="Vírgula 2 2 2 2 2 2 4" xfId="2761" xr:uid="{8AD6BDD3-5D8D-4958-8BBB-1D8306C3F3FE}"/>
    <cellStyle name="Vírgula 2 2 2 2 2 2 5" xfId="1013" xr:uid="{FDF0223E-3D00-4275-A153-2475887B4EFE}"/>
    <cellStyle name="Vírgula 2 2 2 2 2 3" xfId="504" xr:uid="{A9197F9A-2692-4D28-B7AE-BEEC5CAAC10D}"/>
    <cellStyle name="Vírgula 2 2 2 2 2 3 2" xfId="2304" xr:uid="{370916D3-4D98-40B8-8FE4-11CEB6F06224}"/>
    <cellStyle name="Vírgula 2 2 2 2 2 3 3" xfId="1746" xr:uid="{D4097357-0480-4642-9828-BACA0EF8EC14}"/>
    <cellStyle name="Vírgula 2 2 2 2 2 3 4" xfId="2873" xr:uid="{48A7241A-C883-43E3-9A26-D37DA5645949}"/>
    <cellStyle name="Vírgula 2 2 2 2 2 3 5" xfId="1125" xr:uid="{F723C2EF-E0D0-4EA1-A13D-13D06C9EE581}"/>
    <cellStyle name="Vírgula 2 2 2 2 2 4" xfId="2080" xr:uid="{E6278A2C-E52A-44D5-9893-C512AE528682}"/>
    <cellStyle name="Vírgula 2 2 2 2 2 5" xfId="1522" xr:uid="{0FC936D5-B866-4AA0-A8F8-1EE3E34462F2}"/>
    <cellStyle name="Vírgula 2 2 2 2 2 6" xfId="2499" xr:uid="{4FB9AE02-278D-4F8A-8BB2-CF56D951CA52}"/>
    <cellStyle name="Vírgula 2 2 2 2 2 7" xfId="901" xr:uid="{15E03B92-C05A-433B-87F3-ACDB6346B13E}"/>
    <cellStyle name="Vírgula 2 2 2 2 3" xfId="242" xr:uid="{70A1DD80-D350-4FA8-99BC-C15BBC57D3A8}"/>
    <cellStyle name="Vírgula 2 2 2 2 3 2" xfId="354" xr:uid="{F79C21C8-0641-475E-BF20-3736EB959469}"/>
    <cellStyle name="Vírgula 2 2 2 2 3 2 2" xfId="2154" xr:uid="{167F2E2C-C0BC-42CE-9EFC-FE55EC4A5AB4}"/>
    <cellStyle name="Vírgula 2 2 2 2 3 2 3" xfId="1596" xr:uid="{4DDF9F1A-DAA1-4FBA-BEB6-D3FD4E100E35}"/>
    <cellStyle name="Vírgula 2 2 2 2 3 2 4" xfId="2723" xr:uid="{5F45B643-4E43-473C-99B0-564E4FB8E540}"/>
    <cellStyle name="Vírgula 2 2 2 2 3 2 5" xfId="975" xr:uid="{E2116729-D0B7-4022-9096-62AEDCCF7283}"/>
    <cellStyle name="Vírgula 2 2 2 2 3 3" xfId="466" xr:uid="{8419AA98-3E5C-495D-B21A-1DFE74A3D1CF}"/>
    <cellStyle name="Vírgula 2 2 2 2 3 3 2" xfId="2266" xr:uid="{3E7153C0-4893-468F-931A-E65BF2E77917}"/>
    <cellStyle name="Vírgula 2 2 2 2 3 3 3" xfId="1708" xr:uid="{385A647E-BC8B-4D41-A6D1-229458CCE1E9}"/>
    <cellStyle name="Vírgula 2 2 2 2 3 3 4" xfId="2835" xr:uid="{387E2C19-6FDE-44F1-A517-F800EEFCF6C9}"/>
    <cellStyle name="Vírgula 2 2 2 2 3 3 5" xfId="1087" xr:uid="{A166DB1D-C70B-447D-8450-745777EE42D0}"/>
    <cellStyle name="Vírgula 2 2 2 2 3 4" xfId="2042" xr:uid="{8FD4AFCB-7637-4C84-9470-E0BB77DB7B0C}"/>
    <cellStyle name="Vírgula 2 2 2 2 3 5" xfId="1484" xr:uid="{5DBE24D2-5E58-48F3-838E-94052123EC3A}"/>
    <cellStyle name="Vírgula 2 2 2 2 3 6" xfId="2461" xr:uid="{6E674BA7-0A5F-4FE5-BE92-0686E9255AF6}"/>
    <cellStyle name="Vírgula 2 2 2 2 3 7" xfId="863" xr:uid="{609F5B7D-C3C2-4AD9-A91D-49F5663C4189}"/>
    <cellStyle name="Vírgula 2 2 2 2 4" xfId="317" xr:uid="{C7DB3251-EC89-40EB-B2CA-1F1BCC860FA9}"/>
    <cellStyle name="Vírgula 2 2 2 2 4 2" xfId="541" xr:uid="{D6F53E91-7083-4FE3-8C2F-8A99B7E2DFC0}"/>
    <cellStyle name="Vírgula 2 2 2 2 4 2 2" xfId="2341" xr:uid="{6A92651E-A4BA-45C6-9500-EFEA54B6426F}"/>
    <cellStyle name="Vírgula 2 2 2 2 4 2 3" xfId="1783" xr:uid="{FCB5F053-5EA1-4FCA-85D0-ABF0689C35D8}"/>
    <cellStyle name="Vírgula 2 2 2 2 4 2 4" xfId="2910" xr:uid="{71000B65-8586-40D3-87B6-070B1E1146FB}"/>
    <cellStyle name="Vírgula 2 2 2 2 4 2 5" xfId="1162" xr:uid="{EA08BDD8-EEA4-49A0-AA61-4E823C468609}"/>
    <cellStyle name="Vírgula 2 2 2 2 4 3" xfId="2117" xr:uid="{D342342E-24E6-4CC4-B825-401F1778A0FF}"/>
    <cellStyle name="Vírgula 2 2 2 2 4 4" xfId="1559" xr:uid="{E84ED8E2-2CB8-40C5-B519-88EF15BB74FF}"/>
    <cellStyle name="Vírgula 2 2 2 2 4 5" xfId="2686" xr:uid="{C942B51D-0BBF-46E2-A22F-884458B181D5}"/>
    <cellStyle name="Vírgula 2 2 2 2 4 6" xfId="938" xr:uid="{356D04BE-E5FC-466E-812F-603C976E0563}"/>
    <cellStyle name="Vírgula 2 2 2 2 5" xfId="429" xr:uid="{D3D3C75D-1F0A-4CCC-A469-137114200AB0}"/>
    <cellStyle name="Vírgula 2 2 2 2 5 2" xfId="2229" xr:uid="{E15EE0CC-0E9F-4CF7-9738-CB5A44C44D12}"/>
    <cellStyle name="Vírgula 2 2 2 2 5 3" xfId="1671" xr:uid="{62950C41-B1FA-4410-A42B-E70AC1823A16}"/>
    <cellStyle name="Vírgula 2 2 2 2 5 4" xfId="2798" xr:uid="{0F8D08D9-E343-49DB-AC73-17CA8144C9A4}"/>
    <cellStyle name="Vírgula 2 2 2 2 5 5" xfId="1050" xr:uid="{BC788EC9-2925-480F-B3FE-F456AB72CA3A}"/>
    <cellStyle name="Vírgula 2 2 2 2 6" xfId="172" xr:uid="{9C30028A-8A76-4629-AB95-BD0EF63D75CF}"/>
    <cellStyle name="Vírgula 2 2 2 2 6 2" xfId="1974" xr:uid="{60ED587F-6421-4253-8703-81E16ADBB91A}"/>
    <cellStyle name="Vírgula 2 2 2 2 6 3" xfId="1416" xr:uid="{3F666F35-5512-437B-93F6-A3241EEA1D14}"/>
    <cellStyle name="Vírgula 2 2 2 2 6 4" xfId="2593" xr:uid="{F534D39F-F2FF-434E-850C-9446C149F084}"/>
    <cellStyle name="Vírgula 2 2 2 2 6 5" xfId="796" xr:uid="{CF829096-070A-4747-BE39-9DCD1CC96866}"/>
    <cellStyle name="Vírgula 2 2 2 2 7" xfId="1913" xr:uid="{727994D8-B231-450C-ACFF-8BAE4EC1016C}"/>
    <cellStyle name="Vírgula 2 2 2 2 8" xfId="1355" xr:uid="{0FF7FA36-9214-48A0-A314-15F2B04D2EFF}"/>
    <cellStyle name="Vírgula 2 2 2 2 9" xfId="2393" xr:uid="{CEED28ED-23BB-4187-9394-84F8B98EF7B2}"/>
    <cellStyle name="Vírgula 2 2 2 3" xfId="143" xr:uid="{05DFBE57-CC4C-47C3-AC96-7CBBFEE9CBC5}"/>
    <cellStyle name="Vírgula 2 2 2 3 2" xfId="418" xr:uid="{8A0A9A58-B235-4200-9DA8-573562ACD073}"/>
    <cellStyle name="Vírgula 2 2 2 3 2 2" xfId="2218" xr:uid="{D5DB17C7-434F-4EB0-9A47-F93DDEAFA0A5}"/>
    <cellStyle name="Vírgula 2 2 2 3 2 3" xfId="1660" xr:uid="{61607E27-13EA-42F6-A203-1A4D4261B01D}"/>
    <cellStyle name="Vírgula 2 2 2 3 2 4" xfId="2787" xr:uid="{C5D4D859-6524-4ED7-948A-90882783D003}"/>
    <cellStyle name="Vírgula 2 2 2 3 2 5" xfId="1039" xr:uid="{F87ED2F6-6303-4E95-8706-EF6FDB6C3027}"/>
    <cellStyle name="Vírgula 2 2 2 3 3" xfId="530" xr:uid="{178BC65B-4969-47F2-8D77-8F6A4D255592}"/>
    <cellStyle name="Vírgula 2 2 2 3 3 2" xfId="2330" xr:uid="{67FDF0DA-1E18-4364-817E-38CD5490C671}"/>
    <cellStyle name="Vírgula 2 2 2 3 3 3" xfId="1772" xr:uid="{C9EBEC98-9C47-4B69-A2E6-1DC6D59D3CDE}"/>
    <cellStyle name="Vírgula 2 2 2 3 3 4" xfId="2899" xr:uid="{73EA6560-19EB-4949-ADCF-F2F8D6316BA7}"/>
    <cellStyle name="Vírgula 2 2 2 3 3 5" xfId="1151" xr:uid="{A8440A7E-5798-4F8F-9E9E-BE6718C2159B}"/>
    <cellStyle name="Vírgula 2 2 2 3 4" xfId="306" xr:uid="{29B69CD0-6B75-489A-916F-6AD0DF0B243A}"/>
    <cellStyle name="Vírgula 2 2 2 3 4 2" xfId="2106" xr:uid="{F2E46E9F-BD34-4CB5-9230-FE8845DB2540}"/>
    <cellStyle name="Vírgula 2 2 2 3 4 3" xfId="1548" xr:uid="{42F99A21-C04D-4378-B4DF-12D9390B4A77}"/>
    <cellStyle name="Vírgula 2 2 2 3 4 4" xfId="2679" xr:uid="{E5244546-3BAA-4FD9-9957-50FE7424063F}"/>
    <cellStyle name="Vírgula 2 2 2 3 4 5" xfId="927" xr:uid="{ECC59491-8B4D-4E99-9D20-602954535092}"/>
    <cellStyle name="Vírgula 2 2 2 3 5" xfId="1946" xr:uid="{069CCE37-1586-4006-A03B-0AC9146987A1}"/>
    <cellStyle name="Vírgula 2 2 2 3 6" xfId="1388" xr:uid="{1C733118-8A42-49B8-99AD-DE0B965C0975}"/>
    <cellStyle name="Vírgula 2 2 2 3 7" xfId="2525" xr:uid="{69AA0E01-C433-46B5-8567-19D166CD10A7}"/>
    <cellStyle name="Vírgula 2 2 2 3 8" xfId="768" xr:uid="{CCEDF544-E0E4-44E9-8BA5-1111DCEE3B8F}"/>
    <cellStyle name="Vírgula 2 2 2 4" xfId="268" xr:uid="{0F8BD62D-9F59-44B1-8472-F3B8E4AD2F3C}"/>
    <cellStyle name="Vírgula 2 2 2 4 2" xfId="380" xr:uid="{8BBE0D4F-977A-4169-AEE3-C29603196ED6}"/>
    <cellStyle name="Vírgula 2 2 2 4 2 2" xfId="2180" xr:uid="{AB6A81C7-64DB-4EE7-A528-CC11ABC7BB52}"/>
    <cellStyle name="Vírgula 2 2 2 4 2 3" xfId="1622" xr:uid="{26D8402B-6F62-4F12-A14F-6F51A1BD0ADC}"/>
    <cellStyle name="Vírgula 2 2 2 4 2 4" xfId="2749" xr:uid="{6F23720B-BB6C-4404-ACE7-8164576D552E}"/>
    <cellStyle name="Vírgula 2 2 2 4 2 5" xfId="1001" xr:uid="{9EDCC825-F594-4E12-8783-CFE1B2025465}"/>
    <cellStyle name="Vírgula 2 2 2 4 3" xfId="492" xr:uid="{78704114-F722-421C-BEF8-1652B994C4C8}"/>
    <cellStyle name="Vírgula 2 2 2 4 3 2" xfId="2292" xr:uid="{F3EC48C1-63BD-4263-9B06-BA19F56EED9D}"/>
    <cellStyle name="Vírgula 2 2 2 4 3 3" xfId="1734" xr:uid="{2CEADBD8-00D2-47A3-89D1-990904CD0883}"/>
    <cellStyle name="Vírgula 2 2 2 4 3 4" xfId="2861" xr:uid="{74EA8045-DF8F-4DF4-86BA-19025B247DD0}"/>
    <cellStyle name="Vírgula 2 2 2 4 3 5" xfId="1113" xr:uid="{7F4FA6C5-E8E9-46AB-814C-87B9F3D05B10}"/>
    <cellStyle name="Vírgula 2 2 2 4 4" xfId="2068" xr:uid="{9C5A07DB-A9D0-47DE-AC3B-0C7CE190DE1A}"/>
    <cellStyle name="Vírgula 2 2 2 4 5" xfId="1510" xr:uid="{A31926D2-930A-4583-AD03-ECA4D7E107D0}"/>
    <cellStyle name="Vírgula 2 2 2 4 6" xfId="2487" xr:uid="{FFAF9DAF-EF0D-4605-B60A-051DACC22A63}"/>
    <cellStyle name="Vírgula 2 2 2 4 7" xfId="889" xr:uid="{377AFC11-CE84-4D80-9A98-8D93273FEF09}"/>
    <cellStyle name="Vírgula 2 2 2 5" xfId="343" xr:uid="{6CD154B9-5E5B-49FC-AD5B-355C9073650B}"/>
    <cellStyle name="Vírgula 2 2 2 5 2" xfId="567" xr:uid="{23CE1A45-D4A5-41B3-BA85-57DB2FF0DE5B}"/>
    <cellStyle name="Vírgula 2 2 2 5 2 2" xfId="2367" xr:uid="{2F7EB582-BAF9-499C-99E4-6ACB10671A29}"/>
    <cellStyle name="Vírgula 2 2 2 5 2 3" xfId="1809" xr:uid="{13C7BC83-98FC-420D-ACBF-1B182906C7B1}"/>
    <cellStyle name="Vírgula 2 2 2 5 2 4" xfId="2936" xr:uid="{C92C257E-0A51-481E-A383-317E1E2605C0}"/>
    <cellStyle name="Vírgula 2 2 2 5 2 5" xfId="1188" xr:uid="{2DD72B8C-3E1A-4139-B35B-7527EE97247E}"/>
    <cellStyle name="Vírgula 2 2 2 5 3" xfId="2143" xr:uid="{19474649-51ED-4A3D-85DF-99DE8F1E5BA4}"/>
    <cellStyle name="Vírgula 2 2 2 5 4" xfId="1585" xr:uid="{A53EA21F-3008-438B-8E71-9CCC5A0CE5A0}"/>
    <cellStyle name="Vírgula 2 2 2 5 5" xfId="2712" xr:uid="{17A583E5-46A8-40E6-BD2D-9789D78D1D33}"/>
    <cellStyle name="Vírgula 2 2 2 5 6" xfId="964" xr:uid="{E8BE75BF-A814-42D6-BC2A-8DB388137B7C}"/>
    <cellStyle name="Vírgula 2 2 2 6" xfId="455" xr:uid="{C186D45C-B1FD-458C-B576-035BF25FFBF7}"/>
    <cellStyle name="Vírgula 2 2 2 6 2" xfId="2255" xr:uid="{AAFC64F1-8228-4B00-9DE8-E4933687D413}"/>
    <cellStyle name="Vírgula 2 2 2 6 3" xfId="1697" xr:uid="{5F29C52B-8D15-447A-811D-0165FB836303}"/>
    <cellStyle name="Vírgula 2 2 2 6 4" xfId="2824" xr:uid="{C8AC61B5-F83D-4768-8DD3-B74688766107}"/>
    <cellStyle name="Vírgula 2 2 2 6 5" xfId="1076" xr:uid="{EDB5201D-AB08-49E5-97B9-4C9E45D95EDC}"/>
    <cellStyle name="Vírgula 2 2 2 7" xfId="225" xr:uid="{30D4A4DE-B306-48D5-A1DE-80E95740FE75}"/>
    <cellStyle name="Vírgula 2 2 2 7 2" xfId="2025" xr:uid="{2FE39733-4CE7-4421-8872-CA9564DBA74D}"/>
    <cellStyle name="Vírgula 2 2 2 7 3" xfId="1467" xr:uid="{C1507E0D-0077-42CC-AA99-0ECD08AE6DD8}"/>
    <cellStyle name="Vírgula 2 2 2 7 4" xfId="2643" xr:uid="{DB35D52E-F6DB-433B-B4C4-305B1BBCEC1D}"/>
    <cellStyle name="Vírgula 2 2 2 7 5" xfId="846" xr:uid="{7452C694-5E52-4694-A602-41F443A0B553}"/>
    <cellStyle name="Vírgula 2 2 2 8" xfId="626" xr:uid="{0731A776-6DCA-4552-BDA4-9DE5EDED6318}"/>
    <cellStyle name="Vírgula 2 2 2 8 2" xfId="1863" xr:uid="{DEEDDA6D-4255-4568-B146-B5CC0586FB88}"/>
    <cellStyle name="Vírgula 2 2 2 8 3" xfId="2994" xr:uid="{8389E28E-5153-49E4-A97F-A8A218682975}"/>
    <cellStyle name="Vírgula 2 2 2 8 4" xfId="1246" xr:uid="{3B02F78E-4E2A-42FF-AF95-DEC8ED868CA4}"/>
    <cellStyle name="Vírgula 2 2 2 9" xfId="1305" xr:uid="{0034C5C5-D818-491F-9FF1-8EA2EA74F940}"/>
    <cellStyle name="Vírgula 2 2 3" xfId="22" xr:uid="{D513BB5E-C6B6-4552-A9A0-E5415C57E888}"/>
    <cellStyle name="Vírgula 2 2 3 10" xfId="654" xr:uid="{47028A2B-CC43-4CE9-8191-3742F0FC5054}"/>
    <cellStyle name="Vírgula 2 2 3 2" xfId="58" xr:uid="{55A31CAA-991E-43ED-B65D-4B6440D9E1CB}"/>
    <cellStyle name="Vírgula 2 2 3 2 2" xfId="110" xr:uid="{73A0D48E-0BEC-45A9-B095-E1E86F0E0DCE}"/>
    <cellStyle name="Vírgula 2 2 3 2 2 2" xfId="406" xr:uid="{602AA71F-8C11-471C-9146-E331CC6CFD2F}"/>
    <cellStyle name="Vírgula 2 2 3 2 2 2 2" xfId="2206" xr:uid="{2DAAFCDB-53B6-4BCC-A833-6BB9362055C2}"/>
    <cellStyle name="Vírgula 2 2 3 2 2 2 3" xfId="1648" xr:uid="{DAAE9B89-A09A-49E6-A339-7FCFBD0BD93A}"/>
    <cellStyle name="Vírgula 2 2 3 2 2 2 4" xfId="2775" xr:uid="{23247566-56FD-458B-9AAF-4CB41A48322A}"/>
    <cellStyle name="Vírgula 2 2 3 2 2 2 5" xfId="1027" xr:uid="{1AAF3D2F-E75B-448F-922F-4446C544ABD3}"/>
    <cellStyle name="Vírgula 2 2 3 2 2 3" xfId="1915" xr:uid="{496853DC-40F3-48E9-8487-60B5031F2844}"/>
    <cellStyle name="Vírgula 2 2 3 2 2 4" xfId="1357" xr:uid="{3B6D967F-F115-4C72-94AC-161848047AB2}"/>
    <cellStyle name="Vírgula 2 2 3 2 2 5" xfId="2534" xr:uid="{1DD4CA5B-C124-460B-93E8-84D6AD50AE23}"/>
    <cellStyle name="Vírgula 2 2 3 2 2 6" xfId="737" xr:uid="{4FD7BE74-FC4D-4A78-B4AB-5F121CC02439}"/>
    <cellStyle name="Vírgula 2 2 3 2 3" xfId="518" xr:uid="{A95F855C-B70A-48C6-AD09-9916E842D34B}"/>
    <cellStyle name="Vírgula 2 2 3 2 3 2" xfId="2318" xr:uid="{9C32F4FD-0082-4E46-AAFA-5C3E668DA858}"/>
    <cellStyle name="Vírgula 2 2 3 2 3 3" xfId="1760" xr:uid="{1DF1E444-FA36-4AA1-AC29-DB7121F71161}"/>
    <cellStyle name="Vírgula 2 2 3 2 3 4" xfId="2887" xr:uid="{DBB17E11-6562-4869-A45D-D2B6ADAE533E}"/>
    <cellStyle name="Vírgula 2 2 3 2 3 5" xfId="1139" xr:uid="{4AD4C75D-CF63-4678-A13D-D5A05DC29F3D}"/>
    <cellStyle name="Vírgula 2 2 3 2 4" xfId="294" xr:uid="{2782500D-7957-42F0-ADFF-5A0BD48907E7}"/>
    <cellStyle name="Vírgula 2 2 3 2 4 2" xfId="2094" xr:uid="{ACC1E651-9D5B-4382-B5BD-0DB625E58804}"/>
    <cellStyle name="Vírgula 2 2 3 2 4 3" xfId="1536" xr:uid="{326F9311-2AF2-4F3A-BFE1-F3AA8A13A7DF}"/>
    <cellStyle name="Vírgula 2 2 3 2 4 4" xfId="2674" xr:uid="{D4EE26CE-5A56-4CEC-9778-0D44AA101F83}"/>
    <cellStyle name="Vírgula 2 2 3 2 4 5" xfId="915" xr:uid="{50D987D2-A801-46CD-B4BA-EDF01ACF88F3}"/>
    <cellStyle name="Vírgula 2 2 3 2 5" xfId="1865" xr:uid="{46988BA3-D612-4BBE-802B-F1C94CF08926}"/>
    <cellStyle name="Vírgula 2 2 3 2 6" xfId="1307" xr:uid="{9FCC85D5-6314-4459-AC4E-3DC2D5AB3133}"/>
    <cellStyle name="Vírgula 2 2 3 2 7" xfId="2513" xr:uid="{234D4E0D-99E1-4F92-A20A-2838DC61CAC8}"/>
    <cellStyle name="Vírgula 2 2 3 2 8" xfId="687" xr:uid="{6EC2722F-D7B1-4FFF-84AE-AF91B8935DB7}"/>
    <cellStyle name="Vírgula 2 2 3 3" xfId="77" xr:uid="{7DC6E418-6E35-4094-BDDE-6F61ECBE1BF7}"/>
    <cellStyle name="Vírgula 2 2 3 3 2" xfId="368" xr:uid="{B9DD98DD-5DDC-4D71-868B-BF5A2F141D09}"/>
    <cellStyle name="Vírgula 2 2 3 3 2 2" xfId="2168" xr:uid="{6FF45413-0F9F-439F-8091-036B8E771D2B}"/>
    <cellStyle name="Vírgula 2 2 3 3 2 3" xfId="1610" xr:uid="{F26DB1A4-EFD0-4FB7-B225-C0CACC5E6CFA}"/>
    <cellStyle name="Vírgula 2 2 3 3 2 4" xfId="2737" xr:uid="{E2359216-C432-409D-B166-A1ACA1E38C05}"/>
    <cellStyle name="Vírgula 2 2 3 3 2 5" xfId="989" xr:uid="{FD3FCD97-E58C-4EDC-99FD-00FE6C5B19B4}"/>
    <cellStyle name="Vírgula 2 2 3 3 3" xfId="480" xr:uid="{94781612-4598-4D80-9500-5A10FCAAC71B}"/>
    <cellStyle name="Vírgula 2 2 3 3 3 2" xfId="2280" xr:uid="{D958AAD7-C62A-4746-91D7-7407110F1A35}"/>
    <cellStyle name="Vírgula 2 2 3 3 3 3" xfId="1722" xr:uid="{A57B004A-3BDC-4C27-A3C2-149510C7F6FC}"/>
    <cellStyle name="Vírgula 2 2 3 3 3 4" xfId="2849" xr:uid="{3EFD4A2A-F3FC-467F-ACD1-5712119B1D8A}"/>
    <cellStyle name="Vírgula 2 2 3 3 3 5" xfId="1101" xr:uid="{A9FAFBAA-61FB-4E99-AF4C-2A59CBCA3BB9}"/>
    <cellStyle name="Vírgula 2 2 3 3 4" xfId="256" xr:uid="{49A0CC98-7BBD-4889-8705-6E7C79B47ED3}"/>
    <cellStyle name="Vírgula 2 2 3 3 4 2" xfId="2056" xr:uid="{6C3F7968-4190-4CC0-B755-321E62CC0134}"/>
    <cellStyle name="Vírgula 2 2 3 3 4 3" xfId="1498" xr:uid="{9DF1647E-96FA-4394-9398-F319E50664A2}"/>
    <cellStyle name="Vírgula 2 2 3 3 4 4" xfId="2662" xr:uid="{134E4C5C-1EE6-459A-8F67-2E33D5CEB424}"/>
    <cellStyle name="Vírgula 2 2 3 3 4 5" xfId="877" xr:uid="{06173795-051C-4FFB-95D3-823EC6065934}"/>
    <cellStyle name="Vírgula 2 2 3 3 5" xfId="1882" xr:uid="{39AFDAEE-8E0C-4B4D-A482-77017344E08A}"/>
    <cellStyle name="Vírgula 2 2 3 3 6" xfId="1324" xr:uid="{B480BB1B-8637-44EE-A5AF-7BE16C3183F8}"/>
    <cellStyle name="Vírgula 2 2 3 3 7" xfId="2475" xr:uid="{6A08485C-C2FC-421B-8797-4F93FBEE85A5}"/>
    <cellStyle name="Vírgula 2 2 3 3 8" xfId="704" xr:uid="{8ED6D0E3-17A2-4602-8464-A12C9B03FD84}"/>
    <cellStyle name="Vírgula 2 2 3 4" xfId="159" xr:uid="{FF75178F-CC37-4BCF-BC80-93885FE70E24}"/>
    <cellStyle name="Vírgula 2 2 3 4 2" xfId="555" xr:uid="{47B33C48-3C4A-42EB-9D60-E4083E813519}"/>
    <cellStyle name="Vírgula 2 2 3 4 2 2" xfId="2355" xr:uid="{DABE816C-E8E4-40C6-B409-2C10F3D56883}"/>
    <cellStyle name="Vírgula 2 2 3 4 2 3" xfId="1797" xr:uid="{A12D28E1-9920-4D4B-A66B-E99F746A9577}"/>
    <cellStyle name="Vírgula 2 2 3 4 2 4" xfId="2924" xr:uid="{C2239F8D-351B-478E-A884-5218F5D97197}"/>
    <cellStyle name="Vírgula 2 2 3 4 2 5" xfId="1176" xr:uid="{2A9F2E2A-3FE0-44ED-825C-1EBAC3691A43}"/>
    <cellStyle name="Vírgula 2 2 3 4 3" xfId="331" xr:uid="{FB318B75-9DA3-4629-AE24-1AF61391DA71}"/>
    <cellStyle name="Vírgula 2 2 3 4 3 2" xfId="2131" xr:uid="{9859CEB4-53BF-4EA0-B207-051A0A1ACAD7}"/>
    <cellStyle name="Vírgula 2 2 3 4 3 3" xfId="1573" xr:uid="{3518038F-54BA-4386-A07C-EF00614FBAED}"/>
    <cellStyle name="Vírgula 2 2 3 4 3 4" xfId="2700" xr:uid="{88458E3D-0AB6-4B5A-A660-98242C3393E7}"/>
    <cellStyle name="Vírgula 2 2 3 4 3 5" xfId="952" xr:uid="{57025593-2091-458F-889A-52393A710926}"/>
    <cellStyle name="Vírgula 2 2 3 4 4" xfId="1962" xr:uid="{282B1138-448A-47ED-9F8C-C9E0404B5C36}"/>
    <cellStyle name="Vírgula 2 2 3 4 5" xfId="1404" xr:uid="{D8B27F79-F073-4DA1-AC23-A07FA76386A9}"/>
    <cellStyle name="Vírgula 2 2 3 4 6" xfId="2581" xr:uid="{2D8B0A6C-B535-46B4-ACEE-468B8A394FC7}"/>
    <cellStyle name="Vírgula 2 2 3 4 7" xfId="784" xr:uid="{296A4275-23C4-45F5-89AF-DA44F3A20118}"/>
    <cellStyle name="Vírgula 2 2 3 5" xfId="443" xr:uid="{ACB59328-7FD1-458C-81AC-A13CED164C4F}"/>
    <cellStyle name="Vírgula 2 2 3 5 2" xfId="2243" xr:uid="{87567A0A-806B-43F5-B0AA-032423CA8F41}"/>
    <cellStyle name="Vírgula 2 2 3 5 3" xfId="1685" xr:uid="{19389471-9E92-49C7-B774-569F9EA03123}"/>
    <cellStyle name="Vírgula 2 2 3 5 4" xfId="2812" xr:uid="{ECD51473-1415-43AA-948B-C686E1BEFCE2}"/>
    <cellStyle name="Vírgula 2 2 3 5 5" xfId="1064" xr:uid="{A01FD308-AF46-48EC-95E7-9174881816EA}"/>
    <cellStyle name="Vírgula 2 2 3 6" xfId="199" xr:uid="{78C650B2-BBC7-485B-AF5C-5E094123B3CC}"/>
    <cellStyle name="Vírgula 2 2 3 6 2" xfId="2000" xr:uid="{F790BBCB-27FF-4103-ADAD-81908910CB35}"/>
    <cellStyle name="Vírgula 2 2 3 6 3" xfId="1442" xr:uid="{53A7E555-5104-4DC8-B96A-A0677E0B8314}"/>
    <cellStyle name="Vírgula 2 2 3 6 4" xfId="2618" xr:uid="{720ED647-AB0D-4C17-BE6E-AEC4ADEEE131}"/>
    <cellStyle name="Vírgula 2 2 3 6 5" xfId="821" xr:uid="{944172EE-894F-4613-B7A9-6C24E14F4614}"/>
    <cellStyle name="Vírgula 2 2 3 7" xfId="1832" xr:uid="{45D21EB2-7D38-49E9-A52E-925764BFB200}"/>
    <cellStyle name="Vírgula 2 2 3 8" xfId="1274" xr:uid="{61BD4B0C-DACB-4BE3-8858-388D0C9CDBE5}"/>
    <cellStyle name="Vírgula 2 2 3 9" xfId="2418" xr:uid="{6D7ECD72-225B-411C-8FCE-0BCDAAAE652D}"/>
    <cellStyle name="Vírgula 2 2 4" xfId="38" xr:uid="{3010B111-3D2D-4E78-BCAF-D7788F6AEF47}"/>
    <cellStyle name="Vírgula 2 2 4 2" xfId="92" xr:uid="{2463885A-FF89-49CF-9E80-8A3FEE07B49B}"/>
    <cellStyle name="Vírgula 2 2 4 2 2" xfId="391" xr:uid="{F3FC2C24-1CA3-48C1-B67B-C217CD65D983}"/>
    <cellStyle name="Vírgula 2 2 4 2 2 2" xfId="2191" xr:uid="{DA55B97C-7E97-422A-A979-2E20839FCD08}"/>
    <cellStyle name="Vírgula 2 2 4 2 2 3" xfId="1633" xr:uid="{E054BCF1-DFE2-4205-BE4A-2D21BBA203B5}"/>
    <cellStyle name="Vírgula 2 2 4 2 2 4" xfId="2760" xr:uid="{21C0FA48-2B1D-4CD8-A903-0EEEF1EEC134}"/>
    <cellStyle name="Vírgula 2 2 4 2 2 5" xfId="1012" xr:uid="{3A424AA3-1A9B-4440-BF0B-06AC17E25DE2}"/>
    <cellStyle name="Vírgula 2 2 4 2 3" xfId="1897" xr:uid="{1F8F1AF6-4D73-4B23-9D1A-8E27F2141EF6}"/>
    <cellStyle name="Vírgula 2 2 4 2 4" xfId="1339" xr:uid="{9EA75C2A-8BDA-422C-8FE7-8124E7E3C8BF}"/>
    <cellStyle name="Vírgula 2 2 4 2 5" xfId="2557" xr:uid="{E961F88F-B739-4D6B-889F-C54E06D24A30}"/>
    <cellStyle name="Vírgula 2 2 4 2 6" xfId="719" xr:uid="{0D89F082-626A-41E0-95F3-7B6D383D45DE}"/>
    <cellStyle name="Vírgula 2 2 4 3" xfId="503" xr:uid="{BD8FF841-FFC5-4C1F-BA52-4173C2C93E75}"/>
    <cellStyle name="Vírgula 2 2 4 3 2" xfId="2303" xr:uid="{4243F41E-DB4A-45E3-9DC4-4C6D6035773C}"/>
    <cellStyle name="Vírgula 2 2 4 3 3" xfId="1745" xr:uid="{FE80D1E9-7074-4B23-99C3-E2DD0A63721D}"/>
    <cellStyle name="Vírgula 2 2 4 3 4" xfId="2872" xr:uid="{AC0EEC76-CA9F-475F-9DC0-5D7728E64B7F}"/>
    <cellStyle name="Vírgula 2 2 4 3 5" xfId="1124" xr:uid="{16D70DF7-71BB-4042-87D3-099ABFCD60E1}"/>
    <cellStyle name="Vírgula 2 2 4 4" xfId="279" xr:uid="{8FFAE635-2DB5-4307-81EE-47EEDC477C87}"/>
    <cellStyle name="Vírgula 2 2 4 4 2" xfId="2079" xr:uid="{55DF6520-A83C-4ED6-9EE7-B0AD0DA0DC4E}"/>
    <cellStyle name="Vírgula 2 2 4 4 3" xfId="1521" xr:uid="{82DD3BE1-5DBE-457C-BE5B-CDD661429312}"/>
    <cellStyle name="Vírgula 2 2 4 4 4" xfId="2665" xr:uid="{30AC4C42-49EE-4027-9125-57B2FE53D68A}"/>
    <cellStyle name="Vírgula 2 2 4 4 5" xfId="900" xr:uid="{C33C613D-639B-4289-B7BA-0325E4F8B08E}"/>
    <cellStyle name="Vírgula 2 2 4 5" xfId="1847" xr:uid="{C0FA5F80-695A-44B9-B484-4CB6F6C64F97}"/>
    <cellStyle name="Vírgula 2 2 4 6" xfId="1289" xr:uid="{8E14B7A3-17C5-4AE1-9F5A-90A6BD6181EC}"/>
    <cellStyle name="Vírgula 2 2 4 7" xfId="2498" xr:uid="{AE7AAAF5-1123-454B-BC27-1900DD72DD84}"/>
    <cellStyle name="Vírgula 2 2 4 8" xfId="669" xr:uid="{85522F39-EB75-442B-B036-936FC1B1F9F0}"/>
    <cellStyle name="Vírgula 2 2 5" xfId="75" xr:uid="{421036C9-1048-4297-83D4-0C2B0534817C}"/>
    <cellStyle name="Vírgula 2 2 5 2" xfId="353" xr:uid="{F9D2E819-08D4-4119-9F2A-F6DBFD1BDE3D}"/>
    <cellStyle name="Vírgula 2 2 5 2 2" xfId="2153" xr:uid="{BE8A4F1B-85E7-4671-863C-A2D5F9C98175}"/>
    <cellStyle name="Vírgula 2 2 5 2 3" xfId="1595" xr:uid="{4F3B4029-D103-4366-ACDA-C35592D1F1DC}"/>
    <cellStyle name="Vírgula 2 2 5 2 4" xfId="2722" xr:uid="{CB300A57-332D-40BE-8414-53915EB7AA2D}"/>
    <cellStyle name="Vírgula 2 2 5 2 5" xfId="974" xr:uid="{655E1F9E-AC01-4A41-88E1-62E49E68DD65}"/>
    <cellStyle name="Vírgula 2 2 5 3" xfId="465" xr:uid="{88E05A6C-01EF-43F5-B685-B5585AD1BB45}"/>
    <cellStyle name="Vírgula 2 2 5 3 2" xfId="2265" xr:uid="{F427ECE7-E078-4157-868E-B6BE28B45134}"/>
    <cellStyle name="Vírgula 2 2 5 3 3" xfId="1707" xr:uid="{96E5F823-8357-4C5A-862D-9969676733B5}"/>
    <cellStyle name="Vírgula 2 2 5 3 4" xfId="2834" xr:uid="{8B1999C2-CF0B-4F29-A21E-9AEB09E6FE07}"/>
    <cellStyle name="Vírgula 2 2 5 3 5" xfId="1086" xr:uid="{F0E07C6D-78D8-40CD-8757-8985F2CDD689}"/>
    <cellStyle name="Vírgula 2 2 5 4" xfId="241" xr:uid="{8559F1DE-3F8C-4C9C-82ED-C103A07C73E5}"/>
    <cellStyle name="Vírgula 2 2 5 4 2" xfId="2041" xr:uid="{FE141B3E-AB9F-49C8-B41F-CB050D98A94A}"/>
    <cellStyle name="Vírgula 2 2 5 4 3" xfId="1483" xr:uid="{9F4438E7-691E-4F0F-A73A-9F1408EF5295}"/>
    <cellStyle name="Vírgula 2 2 5 4 4" xfId="2654" xr:uid="{DCC15415-AC32-42FF-B97A-E05BD9553769}"/>
    <cellStyle name="Vírgula 2 2 5 4 5" xfId="862" xr:uid="{2EFE6346-3EDA-46BE-95AF-2150FA690CC6}"/>
    <cellStyle name="Vírgula 2 2 5 5" xfId="1880" xr:uid="{BFC01E47-4DD5-4B32-BBDA-CF1DB08F3441}"/>
    <cellStyle name="Vírgula 2 2 5 6" xfId="1322" xr:uid="{65C0488C-EC48-4905-9573-82C2D42C6B85}"/>
    <cellStyle name="Vírgula 2 2 5 7" xfId="2460" xr:uid="{DD5C31F9-E4F2-44CF-BFBF-DB7F66C2D9EF}"/>
    <cellStyle name="Vírgula 2 2 5 8" xfId="702" xr:uid="{DC2ACB89-40F7-4D6A-BBA6-9D51F2DF2A8E}"/>
    <cellStyle name="Vírgula 2 2 6" xfId="127" xr:uid="{717AF0A5-F145-4317-A096-A254EC2D6EEA}"/>
    <cellStyle name="Vírgula 2 2 6 2" xfId="540" xr:uid="{D96F9A57-AA12-41CF-8099-3258142176C6}"/>
    <cellStyle name="Vírgula 2 2 6 2 2" xfId="2340" xr:uid="{432673CF-BDCE-4ED6-B95D-2B3A2039EF72}"/>
    <cellStyle name="Vírgula 2 2 6 2 3" xfId="1782" xr:uid="{D69BA515-1048-4D55-9FD9-21EEC91D8612}"/>
    <cellStyle name="Vírgula 2 2 6 2 4" xfId="2909" xr:uid="{9FA423C0-3926-4B01-82A3-2348CAF95D7E}"/>
    <cellStyle name="Vírgula 2 2 6 2 5" xfId="1161" xr:uid="{51C57AEC-0548-4D3B-8CF3-6AE85C94AF5A}"/>
    <cellStyle name="Vírgula 2 2 6 3" xfId="316" xr:uid="{8F671A0A-8CFC-4B76-B48F-6D5C392BBCFF}"/>
    <cellStyle name="Vírgula 2 2 6 3 2" xfId="2116" xr:uid="{EC943E82-57DF-4D01-AEDB-7DB37862513E}"/>
    <cellStyle name="Vírgula 2 2 6 3 3" xfId="1558" xr:uid="{75153FD7-A0D3-4CBA-93EA-B946DEF05BFD}"/>
    <cellStyle name="Vírgula 2 2 6 3 4" xfId="2685" xr:uid="{9B791259-A6F9-4CA1-8108-9863A122913C}"/>
    <cellStyle name="Vírgula 2 2 6 3 5" xfId="937" xr:uid="{7EFA107B-D2B3-49BA-9BD7-76A9A24CE817}"/>
    <cellStyle name="Vírgula 2 2 6 4" xfId="1930" xr:uid="{C529D873-035D-448C-B0C7-C5466EE81730}"/>
    <cellStyle name="Vírgula 2 2 6 5" xfId="1372" xr:uid="{6A90F7B6-0340-439D-8933-C1259D6E0DE1}"/>
    <cellStyle name="Vírgula 2 2 6 6" xfId="2568" xr:uid="{76FB5034-8BEE-45D7-A5F1-94F0444D0FC3}"/>
    <cellStyle name="Vírgula 2 2 6 7" xfId="752" xr:uid="{B0E1B653-F89E-4936-9508-B1ADB034798B}"/>
    <cellStyle name="Vírgula 2 2 7" xfId="428" xr:uid="{152EEBB5-C581-4648-8B5D-F8F33005B29A}"/>
    <cellStyle name="Vírgula 2 2 7 2" xfId="2228" xr:uid="{6B452C8C-9679-4CAE-9A3B-EBCEA356D31D}"/>
    <cellStyle name="Vírgula 2 2 7 3" xfId="1670" xr:uid="{0D94B885-D269-45B0-9CD6-9996E6413039}"/>
    <cellStyle name="Vírgula 2 2 7 4" xfId="2797" xr:uid="{EF30B795-B947-487F-BB34-20054A2EDD07}"/>
    <cellStyle name="Vírgula 2 2 7 5" xfId="1049" xr:uid="{7305C775-AB65-490D-A44F-E1348BBCEFD9}"/>
    <cellStyle name="Vírgula 2 2 8" xfId="171" xr:uid="{52C313EA-5283-4066-A3B6-29A6F21130B9}"/>
    <cellStyle name="Vírgula 2 2 8 2" xfId="1973" xr:uid="{F69E88C7-452A-40A8-AE02-3301AFC05C8C}"/>
    <cellStyle name="Vírgula 2 2 8 3" xfId="1415" xr:uid="{81100CB9-D7D5-4877-A5BD-B540346E2C08}"/>
    <cellStyle name="Vírgula 2 2 8 4" xfId="2592" xr:uid="{2C956817-040D-4D46-A668-ACCCE8B76554}"/>
    <cellStyle name="Vírgula 2 2 8 5" xfId="795" xr:uid="{1C68E86A-8515-4C52-A4D5-493EA0B30540}"/>
    <cellStyle name="Vírgula 2 2 9" xfId="601" xr:uid="{C748F280-92B0-43D1-8C71-0FCC1CB639F7}"/>
    <cellStyle name="Vírgula 2 2 9 2" xfId="1829" xr:uid="{F876A1E2-1B23-4843-B53A-3886A28D29A3}"/>
    <cellStyle name="Vírgula 2 2 9 3" xfId="2969" xr:uid="{F790130A-FBA0-498B-AF17-4F1E43FD965F}"/>
    <cellStyle name="Vírgula 2 2 9 4" xfId="1221" xr:uid="{786F68B6-77E7-4488-9292-ACEC7B8506BA}"/>
    <cellStyle name="Vírgula 2 3" xfId="46" xr:uid="{926A67F7-3986-45DC-8847-9F90B56044E5}"/>
    <cellStyle name="Vírgula 2 3 10" xfId="675" xr:uid="{5DB1014F-5AE8-45F8-AD2A-DFB480A70CB6}"/>
    <cellStyle name="Vírgula 2 3 2" xfId="98" xr:uid="{B43C6FE0-51C2-48A4-835C-2450DA921740}"/>
    <cellStyle name="Vírgula 2 3 2 2" xfId="400" xr:uid="{6A1F58C1-9A58-4CCF-80AF-33EBC9007215}"/>
    <cellStyle name="Vírgula 2 3 2 2 2" xfId="2200" xr:uid="{89B6F460-2FFE-4408-9723-68F229536CA4}"/>
    <cellStyle name="Vírgula 2 3 2 2 3" xfId="1642" xr:uid="{DCFA71BB-87FF-4E0D-9F84-BE658F87F73D}"/>
    <cellStyle name="Vírgula 2 3 2 2 4" xfId="2769" xr:uid="{2757A2AC-CA11-4058-B7B4-996C019D99EB}"/>
    <cellStyle name="Vírgula 2 3 2 2 5" xfId="1021" xr:uid="{34EC962D-8B7F-4DC6-B366-231C4FD59EF7}"/>
    <cellStyle name="Vírgula 2 3 2 3" xfId="512" xr:uid="{A2772CD3-7ACB-4284-9E2E-52004E17CA5B}"/>
    <cellStyle name="Vírgula 2 3 2 3 2" xfId="2312" xr:uid="{DFFD1D97-E5F8-458E-A88E-B8DF84148393}"/>
    <cellStyle name="Vírgula 2 3 2 3 3" xfId="1754" xr:uid="{0E5D79C3-0446-4A56-B439-C1A233342BB1}"/>
    <cellStyle name="Vírgula 2 3 2 3 4" xfId="2881" xr:uid="{41E89615-5877-4205-AE05-DDD0CADED950}"/>
    <cellStyle name="Vírgula 2 3 2 3 5" xfId="1133" xr:uid="{7111646E-6BCB-4E3F-B2CF-12A82D30EE5D}"/>
    <cellStyle name="Vírgula 2 3 2 4" xfId="288" xr:uid="{41D252D0-4DF6-4098-88DB-86FCB512FAB2}"/>
    <cellStyle name="Vírgula 2 3 2 4 2" xfId="2088" xr:uid="{2B356979-CC25-4310-BDC7-325A4785FA76}"/>
    <cellStyle name="Vírgula 2 3 2 4 3" xfId="1530" xr:uid="{776F57E1-EC13-422B-82B8-9F24EC901366}"/>
    <cellStyle name="Vírgula 2 3 2 4 4" xfId="2668" xr:uid="{101AE624-2075-4FC9-9DFB-1F5419E5387E}"/>
    <cellStyle name="Vírgula 2 3 2 4 5" xfId="909" xr:uid="{D391989F-3BCD-4D56-AF35-B93FB09D9081}"/>
    <cellStyle name="Vírgula 2 3 2 5" xfId="1903" xr:uid="{2F28C312-6097-4AB6-8D4A-C1585F300232}"/>
    <cellStyle name="Vírgula 2 3 2 6" xfId="1345" xr:uid="{EB29D328-3C11-46B2-BFCA-05ED9297DBA8}"/>
    <cellStyle name="Vírgula 2 3 2 7" xfId="2507" xr:uid="{ABD1ED67-EB41-4F95-97EE-DF11A6EF4A6A}"/>
    <cellStyle name="Vírgula 2 3 2 8" xfId="725" xr:uid="{63C5D327-7A2B-4F13-A62F-69976F1C8973}"/>
    <cellStyle name="Vírgula 2 3 3" xfId="133" xr:uid="{0DB0B25F-D641-44D9-BBE6-D729F2E17B6E}"/>
    <cellStyle name="Vírgula 2 3 3 2" xfId="362" xr:uid="{0F101C03-95E7-446B-9B96-FABC2C214C2F}"/>
    <cellStyle name="Vírgula 2 3 3 2 2" xfId="2162" xr:uid="{05224062-43AB-46F3-B468-D1B2F90ECD98}"/>
    <cellStyle name="Vírgula 2 3 3 2 3" xfId="1604" xr:uid="{18DA6599-D1BC-4995-980D-5F90540A33C2}"/>
    <cellStyle name="Vírgula 2 3 3 2 4" xfId="2731" xr:uid="{BBF9E417-249E-4FCE-A9E5-96DA718D33FC}"/>
    <cellStyle name="Vírgula 2 3 3 2 5" xfId="983" xr:uid="{BC096CCD-F80E-42B9-887D-1477FA7AFD04}"/>
    <cellStyle name="Vírgula 2 3 3 3" xfId="474" xr:uid="{D0799F1F-C461-4743-890E-1472AF0CA76D}"/>
    <cellStyle name="Vírgula 2 3 3 3 2" xfId="2274" xr:uid="{9EBA5C97-5C19-4E53-B9E9-BECC939C3F6B}"/>
    <cellStyle name="Vírgula 2 3 3 3 3" xfId="1716" xr:uid="{AE49FA99-D898-44FE-A8B0-22C3EED4C5D2}"/>
    <cellStyle name="Vírgula 2 3 3 3 4" xfId="2843" xr:uid="{A43A939A-02DD-4A5E-82CC-05789F9F0C57}"/>
    <cellStyle name="Vírgula 2 3 3 3 5" xfId="1095" xr:uid="{6E499D6E-5D2B-4204-B62E-54DFF26F3335}"/>
    <cellStyle name="Vírgula 2 3 3 4" xfId="250" xr:uid="{435206B1-B78A-49B6-A1DD-E3B5C139AF86}"/>
    <cellStyle name="Vírgula 2 3 3 4 2" xfId="2050" xr:uid="{A6D77F02-0F8E-468C-BC2B-E35EE640AFAA}"/>
    <cellStyle name="Vírgula 2 3 3 4 3" xfId="1492" xr:uid="{A2DEB13A-F957-471F-9474-C99D5DD88970}"/>
    <cellStyle name="Vírgula 2 3 3 4 4" xfId="2657" xr:uid="{3ED0F539-45BC-49BE-984D-5A9CED487663}"/>
    <cellStyle name="Vírgula 2 3 3 4 5" xfId="871" xr:uid="{5E9FA353-75C7-4792-86DF-55218E59760A}"/>
    <cellStyle name="Vírgula 2 3 3 5" xfId="1936" xr:uid="{C62428BF-3A7C-4933-B85F-22374A44C1C4}"/>
    <cellStyle name="Vírgula 2 3 3 6" xfId="1378" xr:uid="{2C883815-7D38-491D-9524-6A2924C07BAB}"/>
    <cellStyle name="Vírgula 2 3 3 7" xfId="2469" xr:uid="{E8842905-05D9-40B3-87DC-F7E3E934C4F8}"/>
    <cellStyle name="Vírgula 2 3 3 8" xfId="758" xr:uid="{8EC6C92B-2483-4C44-84AB-7CA82D652FE5}"/>
    <cellStyle name="Vírgula 2 3 4" xfId="325" xr:uid="{F2097BB3-B419-4900-AF02-DF6666B94917}"/>
    <cellStyle name="Vírgula 2 3 4 2" xfId="549" xr:uid="{A7415B79-E5B0-4845-89F7-757C0689346A}"/>
    <cellStyle name="Vírgula 2 3 4 2 2" xfId="2349" xr:uid="{D8854B3D-51D8-46AA-8FBC-9903460A129F}"/>
    <cellStyle name="Vírgula 2 3 4 2 3" xfId="1791" xr:uid="{8DC62D27-3019-4A34-8880-2F49F383987D}"/>
    <cellStyle name="Vírgula 2 3 4 2 4" xfId="2918" xr:uid="{F8829AFE-91A0-4D52-B75E-04AA38038704}"/>
    <cellStyle name="Vírgula 2 3 4 2 5" xfId="1170" xr:uid="{D51D658D-ED50-4067-9CDB-A808FDB8DAAE}"/>
    <cellStyle name="Vírgula 2 3 4 3" xfId="2125" xr:uid="{3EE4ECEA-C407-42C6-B109-5C02B6427950}"/>
    <cellStyle name="Vírgula 2 3 4 4" xfId="1567" xr:uid="{D6AE8A91-014C-45E3-91C9-E1CD2FACF4B2}"/>
    <cellStyle name="Vírgula 2 3 4 5" xfId="2694" xr:uid="{3767DCF1-E905-412B-BDFD-C353C62E99EE}"/>
    <cellStyle name="Vírgula 2 3 4 6" xfId="946" xr:uid="{046EC734-EACF-4DCE-88E1-C082CC2A96E9}"/>
    <cellStyle name="Vírgula 2 3 5" xfId="437" xr:uid="{6F415D5C-4B59-48F5-A20C-C14504D15FAB}"/>
    <cellStyle name="Vírgula 2 3 5 2" xfId="2237" xr:uid="{0EA7F071-172A-4E09-BC80-669D8BD1C101}"/>
    <cellStyle name="Vírgula 2 3 5 3" xfId="1679" xr:uid="{AF85DA2B-C8F5-42EC-941D-AC8A5DB5BEFD}"/>
    <cellStyle name="Vírgula 2 3 5 4" xfId="2806" xr:uid="{4D7C7EEC-EBC2-43C1-ADCA-3DF7B1A11BDB}"/>
    <cellStyle name="Vírgula 2 3 5 5" xfId="1058" xr:uid="{7BF71CA4-5A1B-41BD-A7DF-E77384895273}"/>
    <cellStyle name="Vírgula 2 3 6" xfId="186" xr:uid="{2A586E7A-DA65-424C-84DB-43C398A9BDBB}"/>
    <cellStyle name="Vírgula 2 3 6 2" xfId="1987" xr:uid="{ED497A68-1F04-44E8-903F-E5E092476DB2}"/>
    <cellStyle name="Vírgula 2 3 6 3" xfId="1429" xr:uid="{0DA0A569-7F0C-4C39-829C-1FBFC7A674AB}"/>
    <cellStyle name="Vírgula 2 3 6 4" xfId="2606" xr:uid="{92924A29-CB1D-417C-84B0-29DDAFBE14EF}"/>
    <cellStyle name="Vírgula 2 3 6 5" xfId="809" xr:uid="{367358D9-B4FE-4D32-A26A-AF662A4B3697}"/>
    <cellStyle name="Vírgula 2 3 7" xfId="589" xr:uid="{F5F0D498-89ED-4CDC-AAF2-56399E40E498}"/>
    <cellStyle name="Vírgula 2 3 7 2" xfId="1853" xr:uid="{11521754-BC92-4462-925E-57FF23D74301}"/>
    <cellStyle name="Vírgula 2 3 7 3" xfId="2957" xr:uid="{A7E8B977-5B4E-4EEA-98FF-3F04A7BFC722}"/>
    <cellStyle name="Vírgula 2 3 7 4" xfId="1209" xr:uid="{79194F7C-60A9-44E7-B4C3-1B34B323041D}"/>
    <cellStyle name="Vírgula 2 3 8" xfId="1295" xr:uid="{FC305983-7F10-4B05-A897-7CE20A35ABD4}"/>
    <cellStyle name="Vírgula 2 3 9" xfId="2406" xr:uid="{356D6D41-D73F-49C1-9899-86D19EAA66D4}"/>
    <cellStyle name="Vírgula 2 4" xfId="28" xr:uid="{C47771C2-2CDB-4E55-A852-CBD0AFD1C1ED}"/>
    <cellStyle name="Vírgula 2 4 10" xfId="659" xr:uid="{23151718-E592-40F9-B0C3-14585DA24BE0}"/>
    <cellStyle name="Vírgula 2 4 2" xfId="82" xr:uid="{EA376AD3-BCCA-4D11-9D90-CEE3762916B8}"/>
    <cellStyle name="Vírgula 2 4 2 2" xfId="412" xr:uid="{040D1DDB-B631-4B9F-9F97-9B77FB0D15B0}"/>
    <cellStyle name="Vírgula 2 4 2 2 2" xfId="2212" xr:uid="{1FE7517D-0B5F-42CB-9630-E4AD32624FC7}"/>
    <cellStyle name="Vírgula 2 4 2 2 3" xfId="1654" xr:uid="{658C24BF-8872-41A6-92C4-C11BF8053F36}"/>
    <cellStyle name="Vírgula 2 4 2 2 4" xfId="2781" xr:uid="{851493DD-2C59-4E08-881B-B178E107E0F1}"/>
    <cellStyle name="Vírgula 2 4 2 2 5" xfId="1033" xr:uid="{694E3AC7-EBC0-4D3C-8A13-68CB86834A75}"/>
    <cellStyle name="Vírgula 2 4 2 3" xfId="524" xr:uid="{A3F9C8F5-8B7C-4FE9-A024-4E28E4E9B968}"/>
    <cellStyle name="Vírgula 2 4 2 3 2" xfId="2324" xr:uid="{767850D5-520D-4188-B8CB-7C8E427E722B}"/>
    <cellStyle name="Vírgula 2 4 2 3 3" xfId="1766" xr:uid="{79B10D66-46B3-483A-9AE7-243FCACC120B}"/>
    <cellStyle name="Vírgula 2 4 2 3 4" xfId="2893" xr:uid="{5FAFC60D-3B91-4D4C-8E01-7BF01FAF080E}"/>
    <cellStyle name="Vírgula 2 4 2 3 5" xfId="1145" xr:uid="{7A9DCD50-2D1D-4405-B5A7-3DEFCD381763}"/>
    <cellStyle name="Vírgula 2 4 2 4" xfId="300" xr:uid="{6615D9E6-7473-4A99-9385-9B491C17C09F}"/>
    <cellStyle name="Vírgula 2 4 2 4 2" xfId="2100" xr:uid="{B7CF4BEE-6660-47B9-B73E-7C9CE4179B1A}"/>
    <cellStyle name="Vírgula 2 4 2 4 3" xfId="1542" xr:uid="{691F3CB0-0D3D-4296-BEEC-68DA5F39662B}"/>
    <cellStyle name="Vírgula 2 4 2 4 4" xfId="2678" xr:uid="{BB7691D3-E945-4D46-9E11-F36C48168E5F}"/>
    <cellStyle name="Vírgula 2 4 2 4 5" xfId="921" xr:uid="{01C891D2-98DA-4F53-9749-8BE1A495B0D0}"/>
    <cellStyle name="Vírgula 2 4 2 5" xfId="1887" xr:uid="{199DD615-6CF9-44EA-BDE7-22F767F29444}"/>
    <cellStyle name="Vírgula 2 4 2 6" xfId="1329" xr:uid="{878CFA31-5EC9-4811-8CAD-F84C774ACA35}"/>
    <cellStyle name="Vírgula 2 4 2 7" xfId="2519" xr:uid="{0D368DC3-FFFF-4FB7-983B-04084172E412}"/>
    <cellStyle name="Vírgula 2 4 2 8" xfId="709" xr:uid="{25663B30-3F1E-43B1-9D6A-67F5CE881371}"/>
    <cellStyle name="Vírgula 2 4 3" xfId="149" xr:uid="{804262CE-5271-4D5E-AFCF-AB9F178F17E8}"/>
    <cellStyle name="Vírgula 2 4 3 2" xfId="374" xr:uid="{0C5D8E19-70CC-4D34-B629-5CFF7EFAA4CF}"/>
    <cellStyle name="Vírgula 2 4 3 2 2" xfId="2174" xr:uid="{5E83D867-9554-46C7-BF15-9DA8A9AD076E}"/>
    <cellStyle name="Vírgula 2 4 3 2 3" xfId="1616" xr:uid="{7D6C81B1-1C25-4F44-B3A2-E912A7F6E0CB}"/>
    <cellStyle name="Vírgula 2 4 3 2 4" xfId="2743" xr:uid="{624937F8-2AFA-41B7-BEFD-B8F0F2C0D985}"/>
    <cellStyle name="Vírgula 2 4 3 2 5" xfId="995" xr:uid="{D9E02830-398B-4203-BD9D-CBF033096A8C}"/>
    <cellStyle name="Vírgula 2 4 3 3" xfId="486" xr:uid="{BC048761-BCBA-412A-83A6-535E55E64D12}"/>
    <cellStyle name="Vírgula 2 4 3 3 2" xfId="2286" xr:uid="{6ABE2A6E-147B-4EF7-B088-DE1E0D2B34A2}"/>
    <cellStyle name="Vírgula 2 4 3 3 3" xfId="1728" xr:uid="{C6424371-30ED-4860-B31C-62D97A5530B2}"/>
    <cellStyle name="Vírgula 2 4 3 3 4" xfId="2855" xr:uid="{8D984B70-942C-4A05-ADB1-FAD16D1B22B1}"/>
    <cellStyle name="Vírgula 2 4 3 3 5" xfId="1107" xr:uid="{23DC1E95-AC46-49A6-878A-6C3BC8B00189}"/>
    <cellStyle name="Vírgula 2 4 3 4" xfId="262" xr:uid="{A79CE789-DAB1-4E47-90C2-BCCD30319664}"/>
    <cellStyle name="Vírgula 2 4 3 4 2" xfId="2062" xr:uid="{192A379A-B475-440A-AEC8-96EC97EF286C}"/>
    <cellStyle name="Vírgula 2 4 3 4 3" xfId="1504" xr:uid="{23B9B825-10D0-47D0-A132-F8614B21B965}"/>
    <cellStyle name="Vírgula 2 4 3 4 4" xfId="2663" xr:uid="{3F800820-78E2-4638-8464-8E0FFC4C9588}"/>
    <cellStyle name="Vírgula 2 4 3 4 5" xfId="883" xr:uid="{650D6C0B-5FF7-4D3A-B1B9-F5C9487C0CF4}"/>
    <cellStyle name="Vírgula 2 4 3 5" xfId="1952" xr:uid="{98640C78-076E-4C36-9E8C-D7717CC584AE}"/>
    <cellStyle name="Vírgula 2 4 3 6" xfId="1394" xr:uid="{32BDDD38-ED78-44B6-AF53-04C4C6CA44BE}"/>
    <cellStyle name="Vírgula 2 4 3 7" xfId="2481" xr:uid="{22D3A6AF-4505-45F1-81A0-18FE24D674F8}"/>
    <cellStyle name="Vírgula 2 4 3 8" xfId="774" xr:uid="{74ADC582-754E-40BE-82AA-299B35B2F845}"/>
    <cellStyle name="Vírgula 2 4 4" xfId="337" xr:uid="{E936F648-E30F-49AD-A5A8-460F7BFBFD18}"/>
    <cellStyle name="Vírgula 2 4 4 2" xfId="561" xr:uid="{DF1CCC04-D80B-46A4-8E53-870170D86977}"/>
    <cellStyle name="Vírgula 2 4 4 2 2" xfId="2361" xr:uid="{F7E75A0D-19A1-49FF-A18F-971ED38E20B5}"/>
    <cellStyle name="Vírgula 2 4 4 2 3" xfId="1803" xr:uid="{EB99501F-7D6D-4FB1-AFF3-EA696DAD7126}"/>
    <cellStyle name="Vírgula 2 4 4 2 4" xfId="2930" xr:uid="{81D1755C-231F-4975-80E1-DB5ABED2A577}"/>
    <cellStyle name="Vírgula 2 4 4 2 5" xfId="1182" xr:uid="{BCF00548-8757-409A-B04A-043B7684F420}"/>
    <cellStyle name="Vírgula 2 4 4 3" xfId="2137" xr:uid="{1A46CF3D-F3EF-489D-A2B1-6967FD6A643B}"/>
    <cellStyle name="Vírgula 2 4 4 4" xfId="1579" xr:uid="{DCFE7398-511F-4169-B50E-9B9036669630}"/>
    <cellStyle name="Vírgula 2 4 4 5" xfId="2706" xr:uid="{28203892-07B9-4EE9-A01C-81ECF75D327F}"/>
    <cellStyle name="Vírgula 2 4 4 6" xfId="958" xr:uid="{C958A855-08C9-459F-A5CE-4AE0D254A917}"/>
    <cellStyle name="Vírgula 2 4 5" xfId="449" xr:uid="{289DA669-ADE7-4F5B-A169-6B640E5B2960}"/>
    <cellStyle name="Vírgula 2 4 5 2" xfId="2249" xr:uid="{2B72D062-A416-4E30-BE37-E31C80C502E7}"/>
    <cellStyle name="Vírgula 2 4 5 3" xfId="1691" xr:uid="{68F7CF50-0774-4272-8AC0-E21DBB8A98EF}"/>
    <cellStyle name="Vírgula 2 4 5 4" xfId="2818" xr:uid="{E6F98A4D-D23F-42A6-9CD0-90F4DAF6FC54}"/>
    <cellStyle name="Vírgula 2 4 5 5" xfId="1070" xr:uid="{7A23089E-B53E-4EB3-98A0-25CAE1858DE4}"/>
    <cellStyle name="Vírgula 2 4 6" xfId="213" xr:uid="{90A0D543-4643-4FD0-A479-7C27AD9E7617}"/>
    <cellStyle name="Vírgula 2 4 6 2" xfId="2013" xr:uid="{A021A0F8-ACFE-4CDF-9433-5690219390BA}"/>
    <cellStyle name="Vírgula 2 4 6 3" xfId="1455" xr:uid="{B4B21421-FD4B-4F23-964B-7EE5590F7D74}"/>
    <cellStyle name="Vírgula 2 4 6 4" xfId="2631" xr:uid="{0B9E74D8-1914-4B11-AEE7-DF95459F29AF}"/>
    <cellStyle name="Vírgula 2 4 6 5" xfId="834" xr:uid="{7EB7BA23-9F10-40C4-AB59-FC7232F77389}"/>
    <cellStyle name="Vírgula 2 4 7" xfId="614" xr:uid="{D5C62E6A-AB29-4E3D-915C-449F3DB2F32C}"/>
    <cellStyle name="Vírgula 2 4 7 2" xfId="1837" xr:uid="{98EB4291-AAD6-41C9-A8C3-182871FBE0DA}"/>
    <cellStyle name="Vírgula 2 4 7 3" xfId="2982" xr:uid="{EAA4F4D3-5453-47A0-97E6-78A73E0DF16D}"/>
    <cellStyle name="Vírgula 2 4 7 4" xfId="1234" xr:uid="{878E6947-4AF4-4EBC-A341-91C925813EFD}"/>
    <cellStyle name="Vírgula 2 4 8" xfId="1279" xr:uid="{C6FE86B6-BED6-4767-BC4B-D1A326F75773}"/>
    <cellStyle name="Vírgula 2 4 9" xfId="2432" xr:uid="{7D6F7672-00DB-4F4D-AFF7-1C607D564B7C}"/>
    <cellStyle name="Vírgula 2 5" xfId="64" xr:uid="{59AB8E3E-3718-4D6D-B70D-FEF86E172E5E}"/>
    <cellStyle name="Vírgula 2 5 10" xfId="692" xr:uid="{44958E48-641A-4640-BAE2-4912572F087E}"/>
    <cellStyle name="Vírgula 2 5 2" xfId="282" xr:uid="{C45B1720-D4E1-44BB-81BA-9BEC320CF0F9}"/>
    <cellStyle name="Vírgula 2 5 2 2" xfId="394" xr:uid="{7BC009E9-B8A2-4800-8588-933421AF1732}"/>
    <cellStyle name="Vírgula 2 5 2 2 2" xfId="2194" xr:uid="{A3B39D66-426F-4C05-97F5-EB704AC13E3F}"/>
    <cellStyle name="Vírgula 2 5 2 2 3" xfId="1636" xr:uid="{3E9D33A5-F064-4932-8E93-CC09CF229B58}"/>
    <cellStyle name="Vírgula 2 5 2 2 4" xfId="2763" xr:uid="{749088D3-98E7-46C8-B478-416F52036B09}"/>
    <cellStyle name="Vírgula 2 5 2 2 5" xfId="1015" xr:uid="{A4027CEA-B31D-4AC1-8077-0A347F070511}"/>
    <cellStyle name="Vírgula 2 5 2 3" xfId="506" xr:uid="{F4B77A0B-58BA-4A1F-A3FE-14A57DBD2ABF}"/>
    <cellStyle name="Vírgula 2 5 2 3 2" xfId="2306" xr:uid="{0739D779-718B-4F30-8A3A-BA635B7273E2}"/>
    <cellStyle name="Vírgula 2 5 2 3 3" xfId="1748" xr:uid="{237DE429-E9F0-4E5D-A150-372FADA45344}"/>
    <cellStyle name="Vírgula 2 5 2 3 4" xfId="2875" xr:uid="{ADEDFC35-4350-40F8-AEE3-180BD42FD600}"/>
    <cellStyle name="Vírgula 2 5 2 3 5" xfId="1127" xr:uid="{F32A6651-B1D9-490E-80FA-243040B7DCE4}"/>
    <cellStyle name="Vírgula 2 5 2 4" xfId="2082" xr:uid="{0436CA8A-8186-4998-BBD6-8A21733F0CAF}"/>
    <cellStyle name="Vírgula 2 5 2 5" xfId="1524" xr:uid="{2871AF3C-4F62-4398-83EE-5BCBE19349DF}"/>
    <cellStyle name="Vírgula 2 5 2 6" xfId="2501" xr:uid="{DAB14D8E-F7EC-4094-9E68-EAB0DB072819}"/>
    <cellStyle name="Vírgula 2 5 2 7" xfId="903" xr:uid="{F7842820-55A4-4442-A7F1-7E7F80410D61}"/>
    <cellStyle name="Vírgula 2 5 3" xfId="244" xr:uid="{DD1743A5-1EC0-4707-A48E-A7C4F9B634A4}"/>
    <cellStyle name="Vírgula 2 5 3 2" xfId="356" xr:uid="{9BAAB502-228D-429C-B2E6-473BB03BF794}"/>
    <cellStyle name="Vírgula 2 5 3 2 2" xfId="2156" xr:uid="{654DE5F6-6DC8-4E8D-BE85-B2DFD7F3F28D}"/>
    <cellStyle name="Vírgula 2 5 3 2 3" xfId="1598" xr:uid="{F7EBE483-A2B5-44B3-8975-0D8F9A01F3E0}"/>
    <cellStyle name="Vírgula 2 5 3 2 4" xfId="2725" xr:uid="{BEEA0557-A932-4CC6-BB01-88FF22E5C6B2}"/>
    <cellStyle name="Vírgula 2 5 3 2 5" xfId="977" xr:uid="{6086E812-F4B8-4FA2-B4F2-E41FF0AFCB3A}"/>
    <cellStyle name="Vírgula 2 5 3 3" xfId="468" xr:uid="{E25B44C2-045E-41C0-ACF3-E9A1301A2CFC}"/>
    <cellStyle name="Vírgula 2 5 3 3 2" xfId="2268" xr:uid="{A674149B-BDE1-4B43-B7F0-F233F7559EBA}"/>
    <cellStyle name="Vírgula 2 5 3 3 3" xfId="1710" xr:uid="{3F78CEA1-07C4-41A1-B992-DCEBB33C2605}"/>
    <cellStyle name="Vírgula 2 5 3 3 4" xfId="2837" xr:uid="{16AF8D25-5D56-40C8-881F-198037F5E03C}"/>
    <cellStyle name="Vírgula 2 5 3 3 5" xfId="1089" xr:uid="{0689149E-5D00-4333-966A-04680F9B44C3}"/>
    <cellStyle name="Vírgula 2 5 3 4" xfId="2044" xr:uid="{4B68CE30-58E2-492E-9CFE-66852BB96FCB}"/>
    <cellStyle name="Vírgula 2 5 3 5" xfId="1486" xr:uid="{19047435-4C25-4EDA-A1F5-E79E255860B2}"/>
    <cellStyle name="Vírgula 2 5 3 6" xfId="2463" xr:uid="{03F29550-7447-49F5-BA08-CBBA0E098DCF}"/>
    <cellStyle name="Vírgula 2 5 3 7" xfId="865" xr:uid="{C89B49DF-2311-4BE0-8B40-B20DF2D29371}"/>
    <cellStyle name="Vírgula 2 5 4" xfId="319" xr:uid="{CDA052E2-1CCC-4BBF-857D-526A85633C17}"/>
    <cellStyle name="Vírgula 2 5 4 2" xfId="543" xr:uid="{47FC4AEC-CF43-4A7E-88A6-395EF7827CD7}"/>
    <cellStyle name="Vírgula 2 5 4 2 2" xfId="2343" xr:uid="{5B110478-9F01-46FD-8CF5-243FFF305E1D}"/>
    <cellStyle name="Vírgula 2 5 4 2 3" xfId="1785" xr:uid="{FCF17C93-6099-473F-861C-CA3ADEA39D11}"/>
    <cellStyle name="Vírgula 2 5 4 2 4" xfId="2912" xr:uid="{D7E35D94-255D-47CC-9917-CAA2B0399B25}"/>
    <cellStyle name="Vírgula 2 5 4 2 5" xfId="1164" xr:uid="{75DF5288-A69D-40B0-BA35-D717F8B806FB}"/>
    <cellStyle name="Vírgula 2 5 4 3" xfId="2119" xr:uid="{6D72A55D-E8B6-48C7-B244-E17A1BA1A655}"/>
    <cellStyle name="Vírgula 2 5 4 4" xfId="1561" xr:uid="{16D92F88-BE2B-4E88-B27B-90E1DDE4E807}"/>
    <cellStyle name="Vírgula 2 5 4 5" xfId="2688" xr:uid="{A2FA9D92-E6E4-48FC-B4E4-0E5EB17482E9}"/>
    <cellStyle name="Vírgula 2 5 4 6" xfId="940" xr:uid="{165EBBC3-7A69-4BB8-A0F1-ECC82D671D67}"/>
    <cellStyle name="Vírgula 2 5 5" xfId="431" xr:uid="{7F02D1CF-8A49-4F41-A1A1-3D9EA7B874DA}"/>
    <cellStyle name="Vírgula 2 5 5 2" xfId="2231" xr:uid="{1B3B4701-8DE7-4AF3-BCFE-5A11C69C65E6}"/>
    <cellStyle name="Vírgula 2 5 5 3" xfId="1673" xr:uid="{3C9F5CD6-33B1-4B67-8D1D-3867633BBDF8}"/>
    <cellStyle name="Vírgula 2 5 5 4" xfId="2800" xr:uid="{525033FA-6057-42BF-8A6B-25DB432CC62B}"/>
    <cellStyle name="Vírgula 2 5 5 5" xfId="1052" xr:uid="{D536A050-63C4-4C99-A1D1-BC41772CCA87}"/>
    <cellStyle name="Vírgula 2 5 6" xfId="175" xr:uid="{4B9A8C3C-E963-49A5-B546-9627B4C35C00}"/>
    <cellStyle name="Vírgula 2 5 6 2" xfId="1976" xr:uid="{8561128F-38EC-44FA-BC5A-01AB8D3175AE}"/>
    <cellStyle name="Vírgula 2 5 6 3" xfId="1418" xr:uid="{E23D4329-5837-44D0-AEBE-739E1F9FA9B8}"/>
    <cellStyle name="Vírgula 2 5 6 4" xfId="2595" xr:uid="{14963B80-9F25-4763-A5E1-6BA1AB9474BA}"/>
    <cellStyle name="Vírgula 2 5 6 5" xfId="798" xr:uid="{D0D4B7C1-B725-45D2-AAFA-2538AF334961}"/>
    <cellStyle name="Vírgula 2 5 7" xfId="1870" xr:uid="{3B6E7DDD-3F0A-4BA2-95BA-C7AD6DDBB7E7}"/>
    <cellStyle name="Vírgula 2 5 8" xfId="1312" xr:uid="{F7D9972E-C4B8-4926-A7B5-3635B45D33BD}"/>
    <cellStyle name="Vírgula 2 5 9" xfId="2395" xr:uid="{E630FADD-AD56-432C-B5C6-F997C8AEEE56}"/>
    <cellStyle name="Vírgula 2 6" xfId="117" xr:uid="{3BADE669-4C1E-45FE-A44F-3DE07D6BA5F2}"/>
    <cellStyle name="Vírgula 2 6 2" xfId="387" xr:uid="{68DE2B76-74C6-4C10-B374-7E81C013E508}"/>
    <cellStyle name="Vírgula 2 6 2 2" xfId="2187" xr:uid="{87151BD6-0BDC-48F4-9060-7E809CCAA336}"/>
    <cellStyle name="Vírgula 2 6 2 3" xfId="1629" xr:uid="{2A7F2DE7-EB0B-487A-98D8-E52B095A11C2}"/>
    <cellStyle name="Vírgula 2 6 2 4" xfId="2756" xr:uid="{21CD034F-7A93-487A-98B9-555F74946940}"/>
    <cellStyle name="Vírgula 2 6 2 5" xfId="1008" xr:uid="{9C497F64-87C1-4B4C-B905-56932243EFA6}"/>
    <cellStyle name="Vírgula 2 6 3" xfId="499" xr:uid="{7DCD4A62-0644-48B1-8448-E9F536260D5D}"/>
    <cellStyle name="Vírgula 2 6 3 2" xfId="2299" xr:uid="{4B105EAB-4E96-4B35-9117-0035FE2A5717}"/>
    <cellStyle name="Vírgula 2 6 3 3" xfId="1741" xr:uid="{1F03B1E4-86C3-48F7-AA5C-2A26FF05A5DA}"/>
    <cellStyle name="Vírgula 2 6 3 4" xfId="2868" xr:uid="{BD0553D0-2892-41D2-BFCC-42286A73FA71}"/>
    <cellStyle name="Vírgula 2 6 3 5" xfId="1120" xr:uid="{1F31E315-0318-40D5-8367-4EEB1DB8FE0C}"/>
    <cellStyle name="Vírgula 2 6 4" xfId="275" xr:uid="{8C105D38-4C4F-467F-97BD-AA4B45214737}"/>
    <cellStyle name="Vírgula 2 6 4 2" xfId="2075" xr:uid="{33640408-4BC1-4D38-888A-B30F83AD79C9}"/>
    <cellStyle name="Vírgula 2 6 4 3" xfId="1517" xr:uid="{E4AB94AB-E2A0-4C63-8BD5-80C8366EAE04}"/>
    <cellStyle name="Vírgula 2 6 4 4" xfId="2664" xr:uid="{5ABD5AE3-01F7-498B-8429-ACC6CA02AB4B}"/>
    <cellStyle name="Vírgula 2 6 4 5" xfId="896" xr:uid="{E0375E3E-05AC-4BA7-B6C0-90CE3E544166}"/>
    <cellStyle name="Vírgula 2 6 5" xfId="1920" xr:uid="{68D7BA6B-3E64-439E-940D-8BA7F620E8EC}"/>
    <cellStyle name="Vírgula 2 6 6" xfId="1362" xr:uid="{84F95C67-DDC0-4524-84A1-0F3D89EB4E7E}"/>
    <cellStyle name="Vírgula 2 6 7" xfId="2494" xr:uid="{6B629FB2-118A-4F09-AB66-55F33CAC7B0E}"/>
    <cellStyle name="Vírgula 2 6 8" xfId="2564" xr:uid="{062F7192-BA99-457A-986F-1E1E3FEF22F8}"/>
    <cellStyle name="Vírgula 2 6 9" xfId="742" xr:uid="{75028CE7-4B05-445D-9E31-7B03AF6DC695}"/>
    <cellStyle name="Vírgula 2 7" xfId="237" xr:uid="{742E8D34-D47F-481B-A77E-B3E6F3546449}"/>
    <cellStyle name="Vírgula 2 7 2" xfId="349" xr:uid="{41F63917-D9DD-403B-9334-92A07899E223}"/>
    <cellStyle name="Vírgula 2 7 2 2" xfId="2149" xr:uid="{EDE4AC48-5177-49E1-87AB-982A211C38C1}"/>
    <cellStyle name="Vírgula 2 7 2 3" xfId="1591" xr:uid="{A7FDD525-8994-41EC-961E-409A7B1792C8}"/>
    <cellStyle name="Vírgula 2 7 2 4" xfId="2718" xr:uid="{367A3505-F8FE-471A-8E1E-16CF9AEFC99F}"/>
    <cellStyle name="Vírgula 2 7 2 5" xfId="970" xr:uid="{D40ABB68-8D1C-4706-A709-6FBA52788DE3}"/>
    <cellStyle name="Vírgula 2 7 3" xfId="461" xr:uid="{700F97B2-9AFB-41E6-9E7F-B22E99D0340B}"/>
    <cellStyle name="Vírgula 2 7 3 2" xfId="2261" xr:uid="{EE0F4BBE-63AC-4BEE-A3DF-D140F1DF5FA7}"/>
    <cellStyle name="Vírgula 2 7 3 3" xfId="1703" xr:uid="{4CF0CE98-AC32-4D5A-AACC-E478D350325E}"/>
    <cellStyle name="Vírgula 2 7 3 4" xfId="2830" xr:uid="{A8DD9010-7E86-490C-867E-CFDB056C7B94}"/>
    <cellStyle name="Vírgula 2 7 3 5" xfId="1082" xr:uid="{6626DEEE-160F-4290-9370-6996CFACD0ED}"/>
    <cellStyle name="Vírgula 2 7 4" xfId="2037" xr:uid="{F8C3BCB9-0626-498C-8FF0-C4704209B9FA}"/>
    <cellStyle name="Vírgula 2 7 5" xfId="1479" xr:uid="{6E32E77C-9EEF-440A-B7FF-F2E4AD8C407E}"/>
    <cellStyle name="Vírgula 2 7 6" xfId="2456" xr:uid="{B4DF2AAC-CD9E-4C52-8FF1-1388B2C2A38B}"/>
    <cellStyle name="Vírgula 2 7 7" xfId="858" xr:uid="{49DB1258-1D0E-4F05-BFD2-2740DFF4ED16}"/>
    <cellStyle name="Vírgula 2 8" xfId="312" xr:uid="{0C2FFF4B-B1E3-4618-90C9-C3912B6BBAF0}"/>
    <cellStyle name="Vírgula 2 8 2" xfId="536" xr:uid="{74472EA4-EA30-421B-A0F5-501FF7F5A382}"/>
    <cellStyle name="Vírgula 2 8 2 2" xfId="2336" xr:uid="{0A56258E-EA68-4C21-9929-7300C9B96D14}"/>
    <cellStyle name="Vírgula 2 8 2 3" xfId="1778" xr:uid="{B3ABB449-E3B2-49E3-95B3-B5552C687C5B}"/>
    <cellStyle name="Vírgula 2 8 2 4" xfId="2905" xr:uid="{F8C6DC00-CDA3-4987-ABFA-88409D378C5E}"/>
    <cellStyle name="Vírgula 2 8 2 5" xfId="1157" xr:uid="{CB58EBF5-0291-44C4-816C-35D08A5A03D1}"/>
    <cellStyle name="Vírgula 2 8 3" xfId="2112" xr:uid="{B00E4518-C4E1-4F1A-BA15-1C59401A6DBE}"/>
    <cellStyle name="Vírgula 2 8 4" xfId="1554" xr:uid="{F8D0CE15-1183-4D75-83BF-936B86F5450A}"/>
    <cellStyle name="Vírgula 2 8 5" xfId="2681" xr:uid="{09D12C0A-3269-45E4-B484-9288A3263946}"/>
    <cellStyle name="Vírgula 2 8 6" xfId="933" xr:uid="{C353C36E-5ADB-40D2-93B9-4941CB1D11DF}"/>
    <cellStyle name="Vírgula 2 9" xfId="424" xr:uid="{1A8140E9-0125-4E23-8DF6-52C2294A114E}"/>
    <cellStyle name="Vírgula 2 9 2" xfId="2224" xr:uid="{3F1DF794-AAC2-4DFF-BF61-0128BB2DF9FF}"/>
    <cellStyle name="Vírgula 2 9 3" xfId="1666" xr:uid="{87F170C9-0CC5-408B-963F-8411AF51D492}"/>
    <cellStyle name="Vírgula 2 9 4" xfId="2793" xr:uid="{29503231-1075-44CB-A577-ACD4CA449B5E}"/>
    <cellStyle name="Vírgula 2 9 5" xfId="1045" xr:uid="{2AB597C0-84B5-4921-A00D-723F49AFDD7C}"/>
    <cellStyle name="Vírgula 3" xfId="13" xr:uid="{00000000-0005-0000-0000-000012000000}"/>
    <cellStyle name="Vírgula 3 10" xfId="167" xr:uid="{8049107F-671C-4C7D-99E1-606420D9E082}"/>
    <cellStyle name="Vírgula 3 10 2" xfId="1969" xr:uid="{B0B35510-691F-4B68-AD46-98B906ADA3D7}"/>
    <cellStyle name="Vírgula 3 10 3" xfId="1411" xr:uid="{C9842B7D-C04B-4EFB-B315-763A2EBDC9CF}"/>
    <cellStyle name="Vírgula 3 10 4" xfId="2588" xr:uid="{022FBFAC-C2B9-43E2-9DF1-B2B311A9D1A9}"/>
    <cellStyle name="Vírgula 3 10 5" xfId="791" xr:uid="{55728438-03A7-411F-96B3-965C69F410AF}"/>
    <cellStyle name="Vírgula 3 11" xfId="582" xr:uid="{A91CA8BB-FF01-4378-85DD-34D194204BA2}"/>
    <cellStyle name="Vírgula 3 11 2" xfId="1824" xr:uid="{7F2D2F37-DAFE-4FD2-8F0C-00D715EC3DC7}"/>
    <cellStyle name="Vírgula 3 11 3" xfId="2950" xr:uid="{45E053F7-7D49-4A91-AC1A-05F78871EF39}"/>
    <cellStyle name="Vírgula 3 11 4" xfId="1202" xr:uid="{CDEE0795-01BB-40CF-9660-FAF70DE9651E}"/>
    <cellStyle name="Vírgula 3 12" xfId="1267" xr:uid="{5B96F6AF-0326-411A-8EEC-853F25C62840}"/>
    <cellStyle name="Vírgula 3 13" xfId="2388" xr:uid="{B69C18B5-C12B-44C2-A27A-6D27EA735E5A}"/>
    <cellStyle name="Vírgula 3 14" xfId="647" xr:uid="{8DC844C8-BF56-41BB-B349-1904552C4CD8}"/>
    <cellStyle name="Vírgula 3 2" xfId="51" xr:uid="{7820C4FC-F56D-4558-B818-98D2892682AD}"/>
    <cellStyle name="Vírgula 3 2 10" xfId="2423" xr:uid="{F9A76287-83F6-47D4-B373-CB6F0F24C46A}"/>
    <cellStyle name="Vírgula 3 2 11" xfId="680" xr:uid="{82AC400D-2815-4B54-A5F9-16BED50DB3FB}"/>
    <cellStyle name="Vírgula 3 2 2" xfId="103" xr:uid="{175A9625-332F-4E8D-9EEE-2B5033B573C8}"/>
    <cellStyle name="Vírgula 3 2 2 10" xfId="730" xr:uid="{26E52B45-E8C3-46E4-BF59-A4D995CCE84B}"/>
    <cellStyle name="Vírgula 3 2 2 2" xfId="308" xr:uid="{31E02A57-0E7E-478F-88CC-9F417F7920EF}"/>
    <cellStyle name="Vírgula 3 2 2 2 2" xfId="420" xr:uid="{863638C6-EBE1-4DFC-A6F4-02158E052206}"/>
    <cellStyle name="Vírgula 3 2 2 2 2 2" xfId="2220" xr:uid="{93ED80DC-A22F-4102-AC9E-449CF77ADE51}"/>
    <cellStyle name="Vírgula 3 2 2 2 2 3" xfId="1662" xr:uid="{AF966520-8F58-4C7A-8FDC-EEDBDFB6958C}"/>
    <cellStyle name="Vírgula 3 2 2 2 2 4" xfId="2789" xr:uid="{CF838ED7-1ABE-4FD9-82AB-FE8D82CFC2D3}"/>
    <cellStyle name="Vírgula 3 2 2 2 2 5" xfId="1041" xr:uid="{A802B2E2-D3CF-4530-B4A2-004F756EDE47}"/>
    <cellStyle name="Vírgula 3 2 2 2 3" xfId="532" xr:uid="{CF411DD5-AB57-4CE6-9494-CFBBC92D5903}"/>
    <cellStyle name="Vírgula 3 2 2 2 3 2" xfId="2332" xr:uid="{473DCC67-5EAD-4702-B259-8C8F98C6EFB8}"/>
    <cellStyle name="Vírgula 3 2 2 2 3 3" xfId="1774" xr:uid="{69968EF8-9830-4F1E-BDBC-2CC0A2868F3C}"/>
    <cellStyle name="Vírgula 3 2 2 2 3 4" xfId="2901" xr:uid="{B8D18DAF-B469-4E8A-91F7-F2B99795C09C}"/>
    <cellStyle name="Vírgula 3 2 2 2 3 5" xfId="1153" xr:uid="{D49DFE15-0092-4E92-B9E8-F8A19D16E16F}"/>
    <cellStyle name="Vírgula 3 2 2 2 4" xfId="2108" xr:uid="{8DFAC199-AF0F-4F71-A8A1-445345B89B1E}"/>
    <cellStyle name="Vírgula 3 2 2 2 5" xfId="1550" xr:uid="{D299788B-4499-4149-A544-E91F574B34CF}"/>
    <cellStyle name="Vírgula 3 2 2 2 6" xfId="2527" xr:uid="{87C49399-5532-4FF2-A3E2-9A80BB962A81}"/>
    <cellStyle name="Vírgula 3 2 2 2 7" xfId="929" xr:uid="{775EA247-7A1E-4BE7-811D-DB417A0C0A38}"/>
    <cellStyle name="Vírgula 3 2 2 3" xfId="270" xr:uid="{89990FF9-0D36-4FE0-9913-62A1480814F8}"/>
    <cellStyle name="Vírgula 3 2 2 3 2" xfId="382" xr:uid="{F8D850BC-BCEA-4AB0-8ABF-0C0C087F905A}"/>
    <cellStyle name="Vírgula 3 2 2 3 2 2" xfId="2182" xr:uid="{1B6E3D6E-E48C-4D84-8B7B-1C055C246EDF}"/>
    <cellStyle name="Vírgula 3 2 2 3 2 3" xfId="1624" xr:uid="{9042574A-81C0-4C36-BC89-E713E25C66D1}"/>
    <cellStyle name="Vírgula 3 2 2 3 2 4" xfId="2751" xr:uid="{0D6CCBC6-D618-4B4B-A40C-E0764827A231}"/>
    <cellStyle name="Vírgula 3 2 2 3 2 5" xfId="1003" xr:uid="{8399E08A-E39B-4B63-A754-C82369A40BE3}"/>
    <cellStyle name="Vírgula 3 2 2 3 3" xfId="494" xr:uid="{84D0F081-2DF7-4D23-9EC2-D26E4A010F87}"/>
    <cellStyle name="Vírgula 3 2 2 3 3 2" xfId="2294" xr:uid="{D3144F95-D4D4-4B70-8774-01FEBABAE948}"/>
    <cellStyle name="Vírgula 3 2 2 3 3 3" xfId="1736" xr:uid="{870369DC-6E93-4FBD-8267-A72B7768C98E}"/>
    <cellStyle name="Vírgula 3 2 2 3 3 4" xfId="2863" xr:uid="{BD281B37-6B13-408D-809B-ED36BF85B62E}"/>
    <cellStyle name="Vírgula 3 2 2 3 3 5" xfId="1115" xr:uid="{F337D7A9-D404-4EB9-83F1-D336910033D4}"/>
    <cellStyle name="Vírgula 3 2 2 3 4" xfId="2070" xr:uid="{62EE6EC2-6EC8-4599-BE94-083FE4DDBE4D}"/>
    <cellStyle name="Vírgula 3 2 2 3 5" xfId="1512" xr:uid="{4F63F4DE-F315-4A72-AAA7-3219B637C378}"/>
    <cellStyle name="Vírgula 3 2 2 3 6" xfId="2489" xr:uid="{211E7B5B-1422-431D-A07B-068586F96F70}"/>
    <cellStyle name="Vírgula 3 2 2 3 7" xfId="891" xr:uid="{444F2AE4-6184-41F1-9CA5-06BC82774F6B}"/>
    <cellStyle name="Vírgula 3 2 2 4" xfId="345" xr:uid="{F524E2FD-614D-48E1-8BF1-85D55F48DBA7}"/>
    <cellStyle name="Vírgula 3 2 2 4 2" xfId="569" xr:uid="{065FA244-A856-43F0-A755-D04C4F213A2D}"/>
    <cellStyle name="Vírgula 3 2 2 4 2 2" xfId="2369" xr:uid="{0A4AEA80-667E-4D3F-85BA-4229A440B3DD}"/>
    <cellStyle name="Vírgula 3 2 2 4 2 3" xfId="1811" xr:uid="{B0EB8728-F18A-4AB5-94CB-AB8F2F3097FD}"/>
    <cellStyle name="Vírgula 3 2 2 4 2 4" xfId="2938" xr:uid="{56FBB844-07DC-4072-81AB-C0284C4796A1}"/>
    <cellStyle name="Vírgula 3 2 2 4 2 5" xfId="1190" xr:uid="{A8C9C4F9-8D29-4BEF-9490-4931E46068AD}"/>
    <cellStyle name="Vírgula 3 2 2 4 3" xfId="2145" xr:uid="{58D63EF5-67FE-4488-8B87-3893EFE1A30A}"/>
    <cellStyle name="Vírgula 3 2 2 4 4" xfId="1587" xr:uid="{A4126A14-98F5-4E84-9362-6A19910DE814}"/>
    <cellStyle name="Vírgula 3 2 2 4 5" xfId="2714" xr:uid="{E01B4522-D1C0-4906-9CE8-5193692182A9}"/>
    <cellStyle name="Vírgula 3 2 2 4 6" xfId="966" xr:uid="{7A93A9BB-76FF-46BF-919D-44CCE79DCC00}"/>
    <cellStyle name="Vírgula 3 2 2 5" xfId="457" xr:uid="{542433DE-FA04-473B-BCF3-46FC1ABCB6AB}"/>
    <cellStyle name="Vírgula 3 2 2 5 2" xfId="2257" xr:uid="{9F13301D-2589-46F8-87E0-55DCB36DE1DF}"/>
    <cellStyle name="Vírgula 3 2 2 5 3" xfId="1699" xr:uid="{567ED6C5-F476-484B-AA4F-FB3C3825CC43}"/>
    <cellStyle name="Vírgula 3 2 2 5 4" xfId="2826" xr:uid="{DB3CC152-F3B3-4A6B-8F08-C57C9688679A}"/>
    <cellStyle name="Vírgula 3 2 2 5 5" xfId="1078" xr:uid="{EFD6F7C1-B544-4A43-8424-ED53309658E8}"/>
    <cellStyle name="Vírgula 3 2 2 6" xfId="230" xr:uid="{356C1EEE-0431-48B8-99DB-68CB07E604ED}"/>
    <cellStyle name="Vírgula 3 2 2 6 2" xfId="2030" xr:uid="{C2922AF8-75A5-4263-A8CB-73D80B05B7DE}"/>
    <cellStyle name="Vírgula 3 2 2 6 3" xfId="1472" xr:uid="{912344EB-8098-437E-936E-0BBEB49A9556}"/>
    <cellStyle name="Vírgula 3 2 2 6 4" xfId="2648" xr:uid="{2E7CD61F-C38E-406F-AE69-158C51A27C6A}"/>
    <cellStyle name="Vírgula 3 2 2 6 5" xfId="851" xr:uid="{9F13220C-45A8-4E50-BA7D-6D5FB08291C1}"/>
    <cellStyle name="Vírgula 3 2 2 7" xfId="631" xr:uid="{F1F8708A-0A67-4FE2-8B25-725ABD6EC649}"/>
    <cellStyle name="Vírgula 3 2 2 7 2" xfId="1908" xr:uid="{2967EEC8-0BA9-496C-82FC-E6C25660E60F}"/>
    <cellStyle name="Vírgula 3 2 2 7 3" xfId="2999" xr:uid="{69B353C3-D650-41C6-944F-2628C2F48C58}"/>
    <cellStyle name="Vírgula 3 2 2 7 4" xfId="1251" xr:uid="{429872BD-B524-4B15-BA44-4B92D30FAC55}"/>
    <cellStyle name="Vírgula 3 2 2 8" xfId="1350" xr:uid="{347747FB-6282-474A-AA4D-41333C8457A0}"/>
    <cellStyle name="Vírgula 3 2 2 9" xfId="2449" xr:uid="{70E22007-F754-463C-B654-12D7FA8A9091}"/>
    <cellStyle name="Vírgula 3 2 3" xfId="138" xr:uid="{87119551-E2CD-4070-B4A3-4C7C86ECAAF1}"/>
    <cellStyle name="Vírgula 3 2 3 2" xfId="408" xr:uid="{C6EAA2F5-9EF4-4844-A9FE-FA929E694CF4}"/>
    <cellStyle name="Vírgula 3 2 3 2 2" xfId="2208" xr:uid="{DCF3549A-2376-4759-A1BB-7C029A65A099}"/>
    <cellStyle name="Vírgula 3 2 3 2 3" xfId="1650" xr:uid="{E66AB2C8-1E9A-4719-A867-499FEA6094E9}"/>
    <cellStyle name="Vírgula 3 2 3 2 4" xfId="2777" xr:uid="{84C5722F-4496-45B8-BB4A-696BEFF9C372}"/>
    <cellStyle name="Vírgula 3 2 3 2 5" xfId="1029" xr:uid="{91D515C4-9E43-4B74-AB2F-1D283788C0CC}"/>
    <cellStyle name="Vírgula 3 2 3 3" xfId="520" xr:uid="{E0A64585-AF3B-43C8-B471-9BA7E3F45627}"/>
    <cellStyle name="Vírgula 3 2 3 3 2" xfId="2320" xr:uid="{2307B7AC-9512-4BAD-9AA7-2FFDDDE81ED2}"/>
    <cellStyle name="Vírgula 3 2 3 3 3" xfId="1762" xr:uid="{A7DCDE38-DC1F-4BA7-8D5B-157652DBBD8E}"/>
    <cellStyle name="Vírgula 3 2 3 3 4" xfId="2889" xr:uid="{0BB996E6-27E6-427F-A5E8-C982131708A7}"/>
    <cellStyle name="Vírgula 3 2 3 3 5" xfId="1141" xr:uid="{91C10665-F967-4087-974C-0C805A496835}"/>
    <cellStyle name="Vírgula 3 2 3 4" xfId="296" xr:uid="{F59E02BF-6F8F-44E3-97B2-5CB1E2A9AFC9}"/>
    <cellStyle name="Vírgula 3 2 3 4 2" xfId="2096" xr:uid="{DDCC265F-1DF5-4DD9-92F4-B3B726C5B71F}"/>
    <cellStyle name="Vírgula 3 2 3 4 3" xfId="1538" xr:uid="{7E120177-6870-4C3C-B319-FF2E38D4C32A}"/>
    <cellStyle name="Vírgula 3 2 3 4 4" xfId="2676" xr:uid="{F041EDB9-CF93-4168-8740-106125E5AFB8}"/>
    <cellStyle name="Vírgula 3 2 3 4 5" xfId="917" xr:uid="{33A7795D-E1A8-447D-AC57-8C2134DBC871}"/>
    <cellStyle name="Vírgula 3 2 3 5" xfId="1941" xr:uid="{90307A1E-CBF9-4640-8E0B-34A629D3F673}"/>
    <cellStyle name="Vírgula 3 2 3 6" xfId="1383" xr:uid="{E9159F51-7699-4847-9B29-05381B97C59E}"/>
    <cellStyle name="Vírgula 3 2 3 7" xfId="2515" xr:uid="{36290876-55CC-492B-AF4D-B9E5A354E040}"/>
    <cellStyle name="Vírgula 3 2 3 8" xfId="763" xr:uid="{2D0AB773-2F17-4E3C-890E-2C3D7F157919}"/>
    <cellStyle name="Vírgula 3 2 4" xfId="258" xr:uid="{6F7226CD-5526-4592-8D99-1775BDCC766A}"/>
    <cellStyle name="Vírgula 3 2 4 2" xfId="370" xr:uid="{4771F94C-0938-418D-A01E-B2C204FF6FD0}"/>
    <cellStyle name="Vírgula 3 2 4 2 2" xfId="2170" xr:uid="{08C632D8-A45E-431F-82E4-93B51334C16F}"/>
    <cellStyle name="Vírgula 3 2 4 2 3" xfId="1612" xr:uid="{7EC7C5DA-1515-45C7-B4D9-97215226B3A8}"/>
    <cellStyle name="Vírgula 3 2 4 2 4" xfId="2739" xr:uid="{A01B709F-DC4F-4AAC-82B1-CD66C52B97DE}"/>
    <cellStyle name="Vírgula 3 2 4 2 5" xfId="991" xr:uid="{87A67910-BB61-4139-8431-BC19E6A6666B}"/>
    <cellStyle name="Vírgula 3 2 4 3" xfId="482" xr:uid="{B3FAA73C-7089-4E31-9EA0-8033D25A4420}"/>
    <cellStyle name="Vírgula 3 2 4 3 2" xfId="2282" xr:uid="{2086BFBF-7C06-4FF5-914A-8D7A84EAC80E}"/>
    <cellStyle name="Vírgula 3 2 4 3 3" xfId="1724" xr:uid="{C8835994-284B-41F9-9A3F-E2D98BB00504}"/>
    <cellStyle name="Vírgula 3 2 4 3 4" xfId="2851" xr:uid="{6278E414-202A-4236-8E07-D9B472D5D101}"/>
    <cellStyle name="Vírgula 3 2 4 3 5" xfId="1103" xr:uid="{359FFC7F-B9EC-4AD5-831E-A836081F811D}"/>
    <cellStyle name="Vírgula 3 2 4 4" xfId="2058" xr:uid="{54CD36E6-BB62-4F80-A2D0-D74542235464}"/>
    <cellStyle name="Vírgula 3 2 4 5" xfId="1500" xr:uid="{8F153160-F1E3-46B7-8AC3-8CF2225059DE}"/>
    <cellStyle name="Vírgula 3 2 4 6" xfId="2477" xr:uid="{2132B524-59A1-4DE3-9BB9-76ECBE6DF289}"/>
    <cellStyle name="Vírgula 3 2 4 7" xfId="879" xr:uid="{29DF8266-E18C-4E8B-8F38-C9D8786D7979}"/>
    <cellStyle name="Vírgula 3 2 5" xfId="333" xr:uid="{6F759906-C49F-4F82-8421-F96B4E0BD97C}"/>
    <cellStyle name="Vírgula 3 2 5 2" xfId="557" xr:uid="{A6FD5C34-7FC1-4D30-8CB2-4B27E0523E01}"/>
    <cellStyle name="Vírgula 3 2 5 2 2" xfId="2357" xr:uid="{23E5F584-AF01-4AA4-BB1C-11E9FD097637}"/>
    <cellStyle name="Vírgula 3 2 5 2 3" xfId="1799" xr:uid="{EC61CAB8-32D3-4306-9A3E-0E6D0725EBCA}"/>
    <cellStyle name="Vírgula 3 2 5 2 4" xfId="2926" xr:uid="{32039DBF-287F-40DC-B337-6B4B72D3170F}"/>
    <cellStyle name="Vírgula 3 2 5 2 5" xfId="1178" xr:uid="{61215E46-5388-400B-A7C6-69529F30EC2B}"/>
    <cellStyle name="Vírgula 3 2 5 3" xfId="2133" xr:uid="{7050F9CF-6F0C-497A-8AF8-F187D9970A7C}"/>
    <cellStyle name="Vírgula 3 2 5 4" xfId="1575" xr:uid="{42BC4B1D-97BF-4BC0-9FE6-488568929854}"/>
    <cellStyle name="Vírgula 3 2 5 5" xfId="2702" xr:uid="{D3453485-CEC3-40BF-905D-5801E565A4F0}"/>
    <cellStyle name="Vírgula 3 2 5 6" xfId="954" xr:uid="{C3A6A613-0C21-4C15-B61A-3E1C40D07495}"/>
    <cellStyle name="Vírgula 3 2 6" xfId="445" xr:uid="{EF3669B0-CD35-40CE-900F-710FDD5187DA}"/>
    <cellStyle name="Vírgula 3 2 6 2" xfId="2245" xr:uid="{65C82D88-1E04-4064-A344-E48F5B13B138}"/>
    <cellStyle name="Vírgula 3 2 6 3" xfId="1687" xr:uid="{B23A0ED2-235E-4A9D-80C7-ED9FAF8A0953}"/>
    <cellStyle name="Vírgula 3 2 6 4" xfId="2814" xr:uid="{A6E019A0-84C6-42C2-9DDD-C848ABC43CA6}"/>
    <cellStyle name="Vírgula 3 2 6 5" xfId="1066" xr:uid="{DACFB9AE-E7FD-48AC-B6C1-92C77AABA78C}"/>
    <cellStyle name="Vírgula 3 2 7" xfId="204" xr:uid="{06AFB78F-94E6-47C3-A284-12D24413C187}"/>
    <cellStyle name="Vírgula 3 2 7 2" xfId="2005" xr:uid="{1D8D918D-ED01-4BD3-ADD1-5AD529CEE7FD}"/>
    <cellStyle name="Vírgula 3 2 7 3" xfId="1447" xr:uid="{DC99AC37-88C5-4273-ACB3-5370ED52C48D}"/>
    <cellStyle name="Vírgula 3 2 7 4" xfId="2623" xr:uid="{28F94D8B-7A4B-460A-A0CF-B36D5906F216}"/>
    <cellStyle name="Vírgula 3 2 7 5" xfId="826" xr:uid="{1DA3967A-C1A5-4F02-B9E8-BEC340C6709A}"/>
    <cellStyle name="Vírgula 3 2 8" xfId="606" xr:uid="{4E649F60-FCD6-445E-9F30-51750E112513}"/>
    <cellStyle name="Vírgula 3 2 8 2" xfId="1858" xr:uid="{3A4DCDE9-4512-4CE3-95E0-D14F495DC0B7}"/>
    <cellStyle name="Vírgula 3 2 8 3" xfId="2974" xr:uid="{66A4B7A4-12DF-4229-8D1C-687BCEC4E29C}"/>
    <cellStyle name="Vírgula 3 2 8 4" xfId="1226" xr:uid="{4EF6DF94-2BCE-4756-BB70-51A5C860F8C5}"/>
    <cellStyle name="Vírgula 3 2 9" xfId="1300" xr:uid="{3BA47610-2CEF-49D2-AB05-5727419A01A2}"/>
    <cellStyle name="Vírgula 3 3" xfId="33" xr:uid="{DF0A22B9-2217-4D16-86CA-A12028B6FCE7}"/>
    <cellStyle name="Vírgula 3 3 10" xfId="664" xr:uid="{38893116-88BA-4BD3-B9F9-1B43A90FA893}"/>
    <cellStyle name="Vírgula 3 3 2" xfId="87" xr:uid="{4F7B7433-5E61-49E1-AFBE-E00272143614}"/>
    <cellStyle name="Vírgula 3 3 2 2" xfId="402" xr:uid="{C744DBEC-0EAE-4A4F-9D9E-298A9DA086D3}"/>
    <cellStyle name="Vírgula 3 3 2 2 2" xfId="2202" xr:uid="{B665EEDC-F8F7-4105-B3D1-F281B6929673}"/>
    <cellStyle name="Vírgula 3 3 2 2 3" xfId="1644" xr:uid="{69B8E4CF-CE35-47C4-BC0C-C731C054A325}"/>
    <cellStyle name="Vírgula 3 3 2 2 4" xfId="2771" xr:uid="{54926F6B-1FDC-4E8A-9B70-E6BEB4032305}"/>
    <cellStyle name="Vírgula 3 3 2 2 5" xfId="1023" xr:uid="{067BAEDA-F42E-47F9-B912-31140A07BB32}"/>
    <cellStyle name="Vírgula 3 3 2 3" xfId="514" xr:uid="{927F250F-C24A-4FB2-9327-308140740D7A}"/>
    <cellStyle name="Vírgula 3 3 2 3 2" xfId="2314" xr:uid="{23E0CD02-3857-4C55-BBD8-4A822AFAE1B9}"/>
    <cellStyle name="Vírgula 3 3 2 3 3" xfId="1756" xr:uid="{9B4CB5B6-772B-4922-AEA3-BC6127AF6E99}"/>
    <cellStyle name="Vírgula 3 3 2 3 4" xfId="2883" xr:uid="{98ACBE68-6B89-472E-B9DA-444DC80C0D84}"/>
    <cellStyle name="Vírgula 3 3 2 3 5" xfId="1135" xr:uid="{AA22FFD1-4F11-4AE7-9CEB-D9EF97A40B41}"/>
    <cellStyle name="Vírgula 3 3 2 4" xfId="290" xr:uid="{BB42C64C-E312-433D-BBF3-3E36CDAC74EE}"/>
    <cellStyle name="Vírgula 3 3 2 4 2" xfId="2090" xr:uid="{4E0E82B4-D016-4E89-8471-B0D305E2F851}"/>
    <cellStyle name="Vírgula 3 3 2 4 3" xfId="1532" xr:uid="{0ACF297F-AB78-4614-A2E0-B600D2434059}"/>
    <cellStyle name="Vírgula 3 3 2 4 4" xfId="2670" xr:uid="{04DEA85E-D0C7-49C0-A00C-20D81DA96844}"/>
    <cellStyle name="Vírgula 3 3 2 4 5" xfId="911" xr:uid="{594C4267-1CE8-4268-95AF-4FB9DFBF7A93}"/>
    <cellStyle name="Vírgula 3 3 2 5" xfId="1892" xr:uid="{BC36A147-6AAA-4096-A85B-190BF2A7B468}"/>
    <cellStyle name="Vírgula 3 3 2 6" xfId="1334" xr:uid="{F85159DC-CC3E-4895-990D-67D521B67C02}"/>
    <cellStyle name="Vírgula 3 3 2 7" xfId="2509" xr:uid="{910C5BB1-414A-4E24-B11F-5E5495A29639}"/>
    <cellStyle name="Vírgula 3 3 2 8" xfId="714" xr:uid="{A1738905-7291-4059-A0FB-82405FD83F07}"/>
    <cellStyle name="Vírgula 3 3 3" xfId="154" xr:uid="{96B54C25-3C99-420D-ADA4-1F8FC54E7DC4}"/>
    <cellStyle name="Vírgula 3 3 3 2" xfId="364" xr:uid="{9E0189F1-3852-4BBC-9C46-296CCA25C077}"/>
    <cellStyle name="Vírgula 3 3 3 2 2" xfId="2164" xr:uid="{1D67513A-EB5A-4312-802B-36A29F6441E4}"/>
    <cellStyle name="Vírgula 3 3 3 2 3" xfId="1606" xr:uid="{029F7BDA-059E-4912-8DC5-85B605DF963E}"/>
    <cellStyle name="Vírgula 3 3 3 2 4" xfId="2733" xr:uid="{A76B0887-DE58-42E4-89F6-BF88124B4B88}"/>
    <cellStyle name="Vírgula 3 3 3 2 5" xfId="985" xr:uid="{C9CDF596-CB4C-4A73-AFB8-17EB7A5F8E75}"/>
    <cellStyle name="Vírgula 3 3 3 3" xfId="476" xr:uid="{B8B5C134-2E3D-44BC-862C-3882DDE3FE90}"/>
    <cellStyle name="Vírgula 3 3 3 3 2" xfId="2276" xr:uid="{C0D25058-8B18-498B-9CF0-D4E6E4D2A8D1}"/>
    <cellStyle name="Vírgula 3 3 3 3 3" xfId="1718" xr:uid="{4C5A51E6-FC7B-4C30-B45F-7B29C3EA8199}"/>
    <cellStyle name="Vírgula 3 3 3 3 4" xfId="2845" xr:uid="{14EB3C6F-1952-4395-9FC3-6DB68AA01F19}"/>
    <cellStyle name="Vírgula 3 3 3 3 5" xfId="1097" xr:uid="{39912796-053E-47BC-82B2-E9CFD940758D}"/>
    <cellStyle name="Vírgula 3 3 3 4" xfId="252" xr:uid="{C6A348A0-79AC-4CB2-8FF4-34089F7BEF98}"/>
    <cellStyle name="Vírgula 3 3 3 4 2" xfId="2052" xr:uid="{42A95970-03B4-4369-926C-24343656759C}"/>
    <cellStyle name="Vírgula 3 3 3 4 3" xfId="1494" xr:uid="{1CD60D33-87BA-4EBE-8758-7E3ADA387B85}"/>
    <cellStyle name="Vírgula 3 3 3 4 4" xfId="2659" xr:uid="{CE97911B-0A7C-4EB3-9726-88731A9B2E22}"/>
    <cellStyle name="Vírgula 3 3 3 4 5" xfId="873" xr:uid="{0969F424-AC08-4414-8F31-13D4632E1A66}"/>
    <cellStyle name="Vírgula 3 3 3 5" xfId="1957" xr:uid="{E0D99454-D53D-48C7-932F-C861BD472A29}"/>
    <cellStyle name="Vírgula 3 3 3 6" xfId="1399" xr:uid="{40FC88AF-D5FC-4C0B-87B3-E1BB1FB68E67}"/>
    <cellStyle name="Vírgula 3 3 3 7" xfId="2471" xr:uid="{60C7BF73-609F-4178-ADC0-D465C041689A}"/>
    <cellStyle name="Vírgula 3 3 3 8" xfId="779" xr:uid="{A2CAEB90-78D6-41E5-8CA5-873EC0B1F413}"/>
    <cellStyle name="Vírgula 3 3 4" xfId="327" xr:uid="{698F7D41-87D8-4CF8-81A0-1364ACB852B6}"/>
    <cellStyle name="Vírgula 3 3 4 2" xfId="551" xr:uid="{3BC8B2F9-523B-440F-98EB-8718FA3250BE}"/>
    <cellStyle name="Vírgula 3 3 4 2 2" xfId="2351" xr:uid="{F7995670-B61B-488D-9483-8F420F6101A4}"/>
    <cellStyle name="Vírgula 3 3 4 2 3" xfId="1793" xr:uid="{A4AA8A6E-9FB4-4013-9E88-203CF2298BFC}"/>
    <cellStyle name="Vírgula 3 3 4 2 4" xfId="2920" xr:uid="{718AB6EC-B352-41C1-9A08-0A158579555A}"/>
    <cellStyle name="Vírgula 3 3 4 2 5" xfId="1172" xr:uid="{CC4C07FC-A2BA-4A8B-B45D-1BE17865B954}"/>
    <cellStyle name="Vírgula 3 3 4 3" xfId="2127" xr:uid="{5C1A99C0-137F-4405-90B9-DEFA240BFCD3}"/>
    <cellStyle name="Vírgula 3 3 4 4" xfId="1569" xr:uid="{60034A60-A10E-452B-8390-B218B62AD939}"/>
    <cellStyle name="Vírgula 3 3 4 5" xfId="2696" xr:uid="{4D270449-255D-4637-AD85-A93667BFEC2C}"/>
    <cellStyle name="Vírgula 3 3 4 6" xfId="948" xr:uid="{28520B21-9D79-4E1C-A8F3-B259EC544D76}"/>
    <cellStyle name="Vírgula 3 3 5" xfId="439" xr:uid="{9104CE0E-1F11-42B9-B250-281E9CF952B5}"/>
    <cellStyle name="Vírgula 3 3 5 2" xfId="2239" xr:uid="{232937C3-AC98-4D20-8A57-A9FE2C678132}"/>
    <cellStyle name="Vírgula 3 3 5 3" xfId="1681" xr:uid="{C7EC5380-66D2-4C70-B335-F0C4F30689CF}"/>
    <cellStyle name="Vírgula 3 3 5 4" xfId="2808" xr:uid="{2BBB4AAF-9F76-4E93-9717-36DBBAB47945}"/>
    <cellStyle name="Vírgula 3 3 5 5" xfId="1060" xr:uid="{79C99D74-8678-4454-A97A-F9D93519BE40}"/>
    <cellStyle name="Vírgula 3 3 6" xfId="191" xr:uid="{614E5490-3163-4A0E-B7F2-FA28A6760CD0}"/>
    <cellStyle name="Vírgula 3 3 6 2" xfId="1992" xr:uid="{13065BB7-B34E-4862-88F7-A24FA8F3E63F}"/>
    <cellStyle name="Vírgula 3 3 6 3" xfId="1434" xr:uid="{2B78E370-E365-4291-8AC1-F1E6090F35ED}"/>
    <cellStyle name="Vírgula 3 3 6 4" xfId="2611" xr:uid="{A8B2EC37-5D13-4AA5-9A05-466FCD9DDA5B}"/>
    <cellStyle name="Vírgula 3 3 6 5" xfId="814" xr:uid="{D3E09D42-88CE-4E28-817C-DFBF3B4BE5F6}"/>
    <cellStyle name="Vírgula 3 3 7" xfId="594" xr:uid="{49BE5FC1-AACC-407D-86F2-81098C0B3D38}"/>
    <cellStyle name="Vírgula 3 3 7 2" xfId="1842" xr:uid="{AE3288F2-8D60-47C7-B0B5-A134C138FDE5}"/>
    <cellStyle name="Vírgula 3 3 7 3" xfId="2962" xr:uid="{47BE1450-BF65-443B-B0B0-24543767AEA0}"/>
    <cellStyle name="Vírgula 3 3 7 4" xfId="1214" xr:uid="{8A6763DC-A68D-4151-8894-BC83BD5E5B17}"/>
    <cellStyle name="Vírgula 3 3 8" xfId="1284" xr:uid="{E89B9F28-0627-4879-835D-AB0D195003A9}"/>
    <cellStyle name="Vírgula 3 3 9" xfId="2411" xr:uid="{1B18EBA2-6A3A-4027-8D0C-EF7F326B6D97}"/>
    <cellStyle name="Vírgula 3 4" xfId="70" xr:uid="{E2B84FAB-A788-40E7-9CDB-D858525FF2E7}"/>
    <cellStyle name="Vírgula 3 4 10" xfId="697" xr:uid="{81B5E522-AEF5-4C6A-8363-E03352421EEA}"/>
    <cellStyle name="Vírgula 3 4 2" xfId="302" xr:uid="{BAE15900-0E8A-4FC1-9945-903E30EA2C79}"/>
    <cellStyle name="Vírgula 3 4 2 2" xfId="414" xr:uid="{B868317D-DCB2-44E6-B19C-84B707CD8B48}"/>
    <cellStyle name="Vírgula 3 4 2 2 2" xfId="2214" xr:uid="{E04F9C60-83DF-41A8-B669-57DDA04A2633}"/>
    <cellStyle name="Vírgula 3 4 2 2 3" xfId="1656" xr:uid="{AF19BC0F-512E-4FD4-9D9B-6A8C4A5C7D9C}"/>
    <cellStyle name="Vírgula 3 4 2 2 4" xfId="2783" xr:uid="{6E9F3341-F003-4451-BA70-C88D6110B24E}"/>
    <cellStyle name="Vírgula 3 4 2 2 5" xfId="1035" xr:uid="{82015C2C-5DEE-4770-A7F8-A25ABC5A4572}"/>
    <cellStyle name="Vírgula 3 4 2 3" xfId="526" xr:uid="{C480715C-C224-4EA3-A8DF-241B4EF2E432}"/>
    <cellStyle name="Vírgula 3 4 2 3 2" xfId="2326" xr:uid="{7A67DC02-A885-4DDF-AF84-EA583D4C35E9}"/>
    <cellStyle name="Vírgula 3 4 2 3 3" xfId="1768" xr:uid="{7D56CEA6-DD10-4B9B-BA73-83A0AE5A4782}"/>
    <cellStyle name="Vírgula 3 4 2 3 4" xfId="2895" xr:uid="{C017BD4D-F1D0-4CB7-8E33-9E875D2217C1}"/>
    <cellStyle name="Vírgula 3 4 2 3 5" xfId="1147" xr:uid="{5266954C-83F3-4531-AEA7-54ECCAECC556}"/>
    <cellStyle name="Vírgula 3 4 2 4" xfId="2102" xr:uid="{E93F4442-9B71-48D6-AC2A-EB8A215F349F}"/>
    <cellStyle name="Vírgula 3 4 2 5" xfId="1544" xr:uid="{F6C90168-2F03-4FC7-9F68-22EB8DC0C1CA}"/>
    <cellStyle name="Vírgula 3 4 2 6" xfId="2521" xr:uid="{1F202B19-1214-48CF-924F-27AFD63EE974}"/>
    <cellStyle name="Vírgula 3 4 2 7" xfId="923" xr:uid="{CC6876AC-F875-43D9-83B9-BC0A981C4649}"/>
    <cellStyle name="Vírgula 3 4 3" xfId="264" xr:uid="{614CA561-DA6A-4E15-8D55-5634D0B67455}"/>
    <cellStyle name="Vírgula 3 4 3 2" xfId="376" xr:uid="{56B5F782-80A5-49CE-AE24-9DF111811983}"/>
    <cellStyle name="Vírgula 3 4 3 2 2" xfId="2176" xr:uid="{8ABC2F8E-93AA-4331-91E4-229C4082445D}"/>
    <cellStyle name="Vírgula 3 4 3 2 3" xfId="1618" xr:uid="{3C9AF884-FCEF-4600-8AD6-1594E2D41E5F}"/>
    <cellStyle name="Vírgula 3 4 3 2 4" xfId="2745" xr:uid="{B866AB97-09FD-472D-AB91-E1FB7C6EBC67}"/>
    <cellStyle name="Vírgula 3 4 3 2 5" xfId="997" xr:uid="{0DCBD41B-2CD5-4A6D-A594-BD6D904E64E3}"/>
    <cellStyle name="Vírgula 3 4 3 3" xfId="488" xr:uid="{7D3AA699-0541-42B8-8C1F-291AB5AFA9BF}"/>
    <cellStyle name="Vírgula 3 4 3 3 2" xfId="2288" xr:uid="{452C8234-6B75-4F19-A2AC-E2972DC77713}"/>
    <cellStyle name="Vírgula 3 4 3 3 3" xfId="1730" xr:uid="{18203666-BC2C-4635-9B6E-B7CBF11DB238}"/>
    <cellStyle name="Vírgula 3 4 3 3 4" xfId="2857" xr:uid="{59B3A25F-4171-4DE0-B1D7-9524A8018747}"/>
    <cellStyle name="Vírgula 3 4 3 3 5" xfId="1109" xr:uid="{EE40BAD6-F5CC-4F51-92BB-8EE8E0D1D3C6}"/>
    <cellStyle name="Vírgula 3 4 3 4" xfId="2064" xr:uid="{9E8858B6-DE27-481C-9E93-F2FD9073EBF4}"/>
    <cellStyle name="Vírgula 3 4 3 5" xfId="1506" xr:uid="{47E5C5B7-6C9C-487B-ADD3-74681D5758FB}"/>
    <cellStyle name="Vírgula 3 4 3 6" xfId="2483" xr:uid="{89DD1707-1D38-4AFB-A5A2-0A1CBE4DF29E}"/>
    <cellStyle name="Vírgula 3 4 3 7" xfId="885" xr:uid="{163C866D-E6F0-4495-A32A-9F21A5DA467D}"/>
    <cellStyle name="Vírgula 3 4 4" xfId="339" xr:uid="{7420F22C-A6AB-482B-8275-8FE1B8B99ED5}"/>
    <cellStyle name="Vírgula 3 4 4 2" xfId="563" xr:uid="{C0F2C818-B44D-4BC6-BB06-F090EA7C1EB6}"/>
    <cellStyle name="Vírgula 3 4 4 2 2" xfId="2363" xr:uid="{2F3992E8-4E0C-4C26-9321-FF1E05D304B4}"/>
    <cellStyle name="Vírgula 3 4 4 2 3" xfId="1805" xr:uid="{E0BB373E-4840-42DA-9DD9-A79E5AE994F6}"/>
    <cellStyle name="Vírgula 3 4 4 2 4" xfId="2932" xr:uid="{01FFA59A-DED9-4558-8A79-697EF89BF0F0}"/>
    <cellStyle name="Vírgula 3 4 4 2 5" xfId="1184" xr:uid="{A1896CEF-3A48-4BC7-BB2F-766BF9EB00E8}"/>
    <cellStyle name="Vírgula 3 4 4 3" xfId="2139" xr:uid="{680764CA-786E-43C7-B56C-4C96D8724491}"/>
    <cellStyle name="Vírgula 3 4 4 4" xfId="1581" xr:uid="{336A9FA4-B46C-4871-9A77-C5BB69E03736}"/>
    <cellStyle name="Vírgula 3 4 4 5" xfId="2708" xr:uid="{DFD62CB9-F5C4-437C-BDFD-7A1E3CEE83DD}"/>
    <cellStyle name="Vírgula 3 4 4 6" xfId="960" xr:uid="{5A349A9C-87C3-43E2-8DB8-80350A5DDDCE}"/>
    <cellStyle name="Vírgula 3 4 5" xfId="451" xr:uid="{7A352368-232F-403F-99BB-6DF3440021BC}"/>
    <cellStyle name="Vírgula 3 4 5 2" xfId="2251" xr:uid="{BB5BB191-80B9-4AB7-AF3A-CB241098308A}"/>
    <cellStyle name="Vírgula 3 4 5 3" xfId="1693" xr:uid="{1C6683CE-2097-45BC-8D82-C5E63CB822D0}"/>
    <cellStyle name="Vírgula 3 4 5 4" xfId="2820" xr:uid="{F6A84824-DCE6-4A37-9C44-D0C074E3DB79}"/>
    <cellStyle name="Vírgula 3 4 5 5" xfId="1072" xr:uid="{609160A3-4BF7-45B3-B127-055C5CB4D51B}"/>
    <cellStyle name="Vírgula 3 4 6" xfId="218" xr:uid="{0DF1D7DE-B46C-40D6-A234-68BB5764CD1C}"/>
    <cellStyle name="Vírgula 3 4 6 2" xfId="2018" xr:uid="{026AD6B9-A0B5-482A-8373-8320F9F3536F}"/>
    <cellStyle name="Vírgula 3 4 6 3" xfId="1460" xr:uid="{55FB8439-2C89-42A7-9A38-25536C33E660}"/>
    <cellStyle name="Vírgula 3 4 6 4" xfId="2636" xr:uid="{09615CF2-E90E-40A0-9B36-2CBFAFD427BA}"/>
    <cellStyle name="Vírgula 3 4 6 5" xfId="839" xr:uid="{EDA93382-D4CF-47CA-93B5-4905BF9AE898}"/>
    <cellStyle name="Vírgula 3 4 7" xfId="619" xr:uid="{05FFCC90-E9D7-439F-AF0A-242D39BC38BB}"/>
    <cellStyle name="Vírgula 3 4 7 2" xfId="1875" xr:uid="{F1DE9772-5A09-477A-B77B-0070F1FA409D}"/>
    <cellStyle name="Vírgula 3 4 7 3" xfId="2987" xr:uid="{C6E1F470-5ECC-49CA-9FCC-7E119BF01D11}"/>
    <cellStyle name="Vírgula 3 4 7 4" xfId="1239" xr:uid="{445034AF-CC7B-4B3A-8C06-FB0311D28927}"/>
    <cellStyle name="Vírgula 3 4 8" xfId="1317" xr:uid="{94CBAB62-CBEB-44D4-B693-1C98F8A4E380}"/>
    <cellStyle name="Vírgula 3 4 9" xfId="2437" xr:uid="{DFDC6213-EE9D-4254-A08E-85CE50523CAB}"/>
    <cellStyle name="Vírgula 3 5" xfId="122" xr:uid="{FDCBA6C8-C317-4148-8914-79603EDF5D6D}"/>
    <cellStyle name="Vírgula 3 5 10" xfId="747" xr:uid="{DA043AE6-3EB4-45C0-852C-AFE530A04A99}"/>
    <cellStyle name="Vírgula 3 5 2" xfId="284" xr:uid="{8CF54FA7-DDF3-42F3-AA27-4FB072169007}"/>
    <cellStyle name="Vírgula 3 5 2 2" xfId="396" xr:uid="{72FE0B73-9AB0-45BA-8E62-A51B2359FED0}"/>
    <cellStyle name="Vírgula 3 5 2 2 2" xfId="2196" xr:uid="{67E37046-34C1-4499-9E10-8AA1BB865AB2}"/>
    <cellStyle name="Vírgula 3 5 2 2 3" xfId="1638" xr:uid="{78594714-5E2B-4CA2-AD91-67BA24FE32B0}"/>
    <cellStyle name="Vírgula 3 5 2 2 4" xfId="2765" xr:uid="{B91A7771-5AE4-4ADC-A673-BE8E2D5EC7FE}"/>
    <cellStyle name="Vírgula 3 5 2 2 5" xfId="1017" xr:uid="{D09E5EC3-A65A-43A3-8D2C-15C18AAEA992}"/>
    <cellStyle name="Vírgula 3 5 2 3" xfId="508" xr:uid="{99B72BB9-628F-4A00-8E57-5D262FB00AAF}"/>
    <cellStyle name="Vírgula 3 5 2 3 2" xfId="2308" xr:uid="{23E5787C-ABE2-42FD-9713-C1C49A28B342}"/>
    <cellStyle name="Vírgula 3 5 2 3 3" xfId="1750" xr:uid="{843FC657-9EAD-442C-B2E7-1D7B5FC9545A}"/>
    <cellStyle name="Vírgula 3 5 2 3 4" xfId="2877" xr:uid="{339DE50A-DB6A-4DC8-9BE6-06AE02AF055A}"/>
    <cellStyle name="Vírgula 3 5 2 3 5" xfId="1129" xr:uid="{6FE69176-0A07-4205-A45C-7477AC41B9AD}"/>
    <cellStyle name="Vírgula 3 5 2 4" xfId="2084" xr:uid="{384875DB-C878-4A36-BE21-186C50070B2D}"/>
    <cellStyle name="Vírgula 3 5 2 5" xfId="1526" xr:uid="{4EC306FF-51A8-46EC-A8CA-F105231501D5}"/>
    <cellStyle name="Vírgula 3 5 2 6" xfId="2503" xr:uid="{E2906634-CC19-497B-A9DA-9901B5A9EA53}"/>
    <cellStyle name="Vírgula 3 5 2 7" xfId="905" xr:uid="{E0F3261E-C7F5-47D5-9ACC-A38D9C005323}"/>
    <cellStyle name="Vírgula 3 5 3" xfId="246" xr:uid="{BDE63288-EB00-45FB-A79F-4CAB0DAF58FA}"/>
    <cellStyle name="Vírgula 3 5 3 2" xfId="358" xr:uid="{889CC6E1-7B04-42A9-8CF2-91AF26941DBA}"/>
    <cellStyle name="Vírgula 3 5 3 2 2" xfId="2158" xr:uid="{D3F96505-1CD2-40C1-AA8A-7252E3B73BC2}"/>
    <cellStyle name="Vírgula 3 5 3 2 3" xfId="1600" xr:uid="{7046AE9F-AB52-4608-9A17-5210F4609AC2}"/>
    <cellStyle name="Vírgula 3 5 3 2 4" xfId="2727" xr:uid="{0630A50B-2904-41F9-85E1-8C3F36F9F93E}"/>
    <cellStyle name="Vírgula 3 5 3 2 5" xfId="979" xr:uid="{A7872965-992C-48A7-A0F5-BB64542CC7ED}"/>
    <cellStyle name="Vírgula 3 5 3 3" xfId="470" xr:uid="{9F178659-38C3-4466-8526-188AB238A43E}"/>
    <cellStyle name="Vírgula 3 5 3 3 2" xfId="2270" xr:uid="{79A4CC81-55EA-4EF4-BC05-62F716AC8600}"/>
    <cellStyle name="Vírgula 3 5 3 3 3" xfId="1712" xr:uid="{71D7FD0B-3624-41DE-8C3D-B52D21430E2E}"/>
    <cellStyle name="Vírgula 3 5 3 3 4" xfId="2839" xr:uid="{9A071DF8-A678-4D78-9E79-86A48D5A8CF4}"/>
    <cellStyle name="Vírgula 3 5 3 3 5" xfId="1091" xr:uid="{A48552E8-DCE8-4D8E-9017-A19A8324BE5F}"/>
    <cellStyle name="Vírgula 3 5 3 4" xfId="2046" xr:uid="{A2F9E350-9BB6-4320-AA92-EE715E8307A4}"/>
    <cellStyle name="Vírgula 3 5 3 5" xfId="1488" xr:uid="{49E378EF-28D9-4F95-861F-1108A26920F9}"/>
    <cellStyle name="Vírgula 3 5 3 6" xfId="2465" xr:uid="{F92B33D2-4FB2-4416-9363-7441C7DD2848}"/>
    <cellStyle name="Vírgula 3 5 3 7" xfId="867" xr:uid="{2BDB7420-E2B2-458F-B3CC-F9CCAFF3F76A}"/>
    <cellStyle name="Vírgula 3 5 4" xfId="321" xr:uid="{D6A25053-0ECB-4084-B3B1-4CC32FD726B0}"/>
    <cellStyle name="Vírgula 3 5 4 2" xfId="545" xr:uid="{43CFDDFF-DE7B-44DA-9AD5-95DC7A7AB446}"/>
    <cellStyle name="Vírgula 3 5 4 2 2" xfId="2345" xr:uid="{3EB2C36B-D4AD-4D4F-B0D4-B434426A2824}"/>
    <cellStyle name="Vírgula 3 5 4 2 3" xfId="1787" xr:uid="{494D631B-2C4E-4BD4-8272-5E23A328AA7A}"/>
    <cellStyle name="Vírgula 3 5 4 2 4" xfId="2914" xr:uid="{E5289BF3-6481-434B-9F2C-6F4A937453CE}"/>
    <cellStyle name="Vírgula 3 5 4 2 5" xfId="1166" xr:uid="{28958D85-ED03-4CC4-8D42-71C9DD286DE2}"/>
    <cellStyle name="Vírgula 3 5 4 3" xfId="2121" xr:uid="{56E6281F-2C2D-458A-B7C0-E5771D4EDF04}"/>
    <cellStyle name="Vírgula 3 5 4 4" xfId="1563" xr:uid="{5D4F4392-2782-44C8-8E4B-66A1E3DCCB45}"/>
    <cellStyle name="Vírgula 3 5 4 5" xfId="2690" xr:uid="{8004AB3F-7EA4-46A8-9390-EABA3DE05551}"/>
    <cellStyle name="Vírgula 3 5 4 6" xfId="942" xr:uid="{0D3145DC-E82C-48A1-8C58-3985737CCAFC}"/>
    <cellStyle name="Vírgula 3 5 5" xfId="433" xr:uid="{0FF37A2B-A752-4FF3-842F-463B1C83966E}"/>
    <cellStyle name="Vírgula 3 5 5 2" xfId="2233" xr:uid="{A9680FFB-6AA8-4A66-B1FF-D2B2D0BA43F9}"/>
    <cellStyle name="Vírgula 3 5 5 3" xfId="1675" xr:uid="{871051E5-8850-4F3B-BC5D-68C6DA6A48FD}"/>
    <cellStyle name="Vírgula 3 5 5 4" xfId="2802" xr:uid="{AC59FA31-5859-42E3-BBDA-9675FE219060}"/>
    <cellStyle name="Vírgula 3 5 5 5" xfId="1054" xr:uid="{CABD6C3C-1E9F-48B2-816A-82CD1CB74B4E}"/>
    <cellStyle name="Vírgula 3 5 6" xfId="180" xr:uid="{D13C3B25-245C-4059-8779-C8899031D0F6}"/>
    <cellStyle name="Vírgula 3 5 6 2" xfId="1981" xr:uid="{AFF92DF7-758B-4920-9DBA-0D66D7D14C65}"/>
    <cellStyle name="Vírgula 3 5 6 3" xfId="1423" xr:uid="{3E6D8405-A903-4C8F-AA19-25D4C5785E1E}"/>
    <cellStyle name="Vírgula 3 5 6 4" xfId="2600" xr:uid="{51D7998B-883F-4871-80D8-63CEE2B4FA77}"/>
    <cellStyle name="Vírgula 3 5 6 5" xfId="803" xr:uid="{FB6E1F13-2828-4DA7-828A-293DF62E4190}"/>
    <cellStyle name="Vírgula 3 5 7" xfId="1925" xr:uid="{A73CC959-1910-40C8-8265-C5116A4F71F6}"/>
    <cellStyle name="Vírgula 3 5 8" xfId="1367" xr:uid="{1B4897B4-B3D7-4293-AA14-007B090F2899}"/>
    <cellStyle name="Vírgula 3 5 9" xfId="2400" xr:uid="{0C7E4105-76DB-4714-8D34-6AADB86B6312}"/>
    <cellStyle name="Vírgula 3 6" xfId="277" xr:uid="{F8A4D2AA-CCA3-43B0-B2BE-303F95B3BD96}"/>
    <cellStyle name="Vírgula 3 6 2" xfId="389" xr:uid="{3C8590AD-9000-474F-BA75-2B85DEDE0974}"/>
    <cellStyle name="Vírgula 3 6 2 2" xfId="2189" xr:uid="{F0BFAA52-8254-4C56-AAC5-93214630DC2F}"/>
    <cellStyle name="Vírgula 3 6 2 3" xfId="1631" xr:uid="{41984259-E020-4598-AFAA-89C774C9EC00}"/>
    <cellStyle name="Vírgula 3 6 2 4" xfId="2758" xr:uid="{9666FFB7-3D94-4D57-BE13-21C0DEA60DCE}"/>
    <cellStyle name="Vírgula 3 6 2 5" xfId="1010" xr:uid="{D251EAE0-32D6-4AEB-A61E-1588D67480D1}"/>
    <cellStyle name="Vírgula 3 6 3" xfId="501" xr:uid="{BF4F1CD8-3D4D-4786-8E50-43C8751B7EC7}"/>
    <cellStyle name="Vírgula 3 6 3 2" xfId="2301" xr:uid="{3C471478-6CBF-42E1-B754-88A5E07CD56F}"/>
    <cellStyle name="Vírgula 3 6 3 3" xfId="1743" xr:uid="{43ABB648-9F7B-4385-9718-4D65A624E87E}"/>
    <cellStyle name="Vírgula 3 6 3 4" xfId="2870" xr:uid="{F10F1CDC-7D15-41BD-BD03-C068C264DE93}"/>
    <cellStyle name="Vírgula 3 6 3 5" xfId="1122" xr:uid="{74B7B0CE-D563-4F0B-A2C0-8BD7F824D423}"/>
    <cellStyle name="Vírgula 3 6 4" xfId="2077" xr:uid="{8007C292-3771-4C83-BE0C-5ED0E8D2527B}"/>
    <cellStyle name="Vírgula 3 6 5" xfId="1519" xr:uid="{728CB38E-DC47-43E7-9D55-3B71C7CEF31D}"/>
    <cellStyle name="Vírgula 3 6 6" xfId="2496" xr:uid="{126C80CD-6748-44E2-AC89-CAC378138BAE}"/>
    <cellStyle name="Vírgula 3 6 7" xfId="898" xr:uid="{E3D6C67E-9278-4516-96D6-33156DE6B521}"/>
    <cellStyle name="Vírgula 3 7" xfId="239" xr:uid="{95BB48A4-B839-4CB6-8649-58F6205C0D5D}"/>
    <cellStyle name="Vírgula 3 7 2" xfId="351" xr:uid="{55D4ED20-4109-45BA-A56A-25D4902871A9}"/>
    <cellStyle name="Vírgula 3 7 2 2" xfId="2151" xr:uid="{9803F9D1-1A22-4E51-B4E6-91E4B7D75633}"/>
    <cellStyle name="Vírgula 3 7 2 3" xfId="1593" xr:uid="{50D17FDB-4BCC-4212-8996-0F84A2B12045}"/>
    <cellStyle name="Vírgula 3 7 2 4" xfId="2720" xr:uid="{E29CF52C-0313-42F5-B9AA-FDCE2DD6F97D}"/>
    <cellStyle name="Vírgula 3 7 2 5" xfId="972" xr:uid="{D7FEC262-EC3C-45E9-BCF7-F186C9E484F5}"/>
    <cellStyle name="Vírgula 3 7 3" xfId="463" xr:uid="{44D11D81-D413-4CE7-BE0F-B624B068AEEB}"/>
    <cellStyle name="Vírgula 3 7 3 2" xfId="2263" xr:uid="{1339955E-7DFB-4BDD-8771-F8F2252D18E4}"/>
    <cellStyle name="Vírgula 3 7 3 3" xfId="1705" xr:uid="{23E854D5-4F45-47AE-B507-3C40431E982C}"/>
    <cellStyle name="Vírgula 3 7 3 4" xfId="2832" xr:uid="{D40D351A-6C6F-48EC-B3D1-7FD3477E7223}"/>
    <cellStyle name="Vírgula 3 7 3 5" xfId="1084" xr:uid="{EC4CB3D8-6CDA-4C03-B156-5F54F16B62B0}"/>
    <cellStyle name="Vírgula 3 7 4" xfId="2039" xr:uid="{22AC7005-9161-47AC-BE09-8DB9D6EA41D8}"/>
    <cellStyle name="Vírgula 3 7 5" xfId="1481" xr:uid="{4716D38D-921B-4A41-A27D-2FE5C610E0A7}"/>
    <cellStyle name="Vírgula 3 7 6" xfId="2458" xr:uid="{8125900E-427C-4549-9C85-E3F8FB8B4A9C}"/>
    <cellStyle name="Vírgula 3 7 7" xfId="860" xr:uid="{E7AAE67A-A73A-4ED6-BE2D-78C5D50213DF}"/>
    <cellStyle name="Vírgula 3 8" xfId="314" xr:uid="{63B954A5-06E2-4DA4-9C01-6B6256784B07}"/>
    <cellStyle name="Vírgula 3 8 2" xfId="538" xr:uid="{FD950084-510B-4130-9E72-450584559312}"/>
    <cellStyle name="Vírgula 3 8 2 2" xfId="2338" xr:uid="{966AAFDB-E802-465C-BE2B-DED5C44ADFB5}"/>
    <cellStyle name="Vírgula 3 8 2 3" xfId="1780" xr:uid="{A527E8AF-72F3-45C2-98C7-FE9DF413495B}"/>
    <cellStyle name="Vírgula 3 8 2 4" xfId="2907" xr:uid="{515C4DAA-2CF4-49C3-8AEE-F5A1D2CBD966}"/>
    <cellStyle name="Vírgula 3 8 2 5" xfId="1159" xr:uid="{81B54CEF-E43D-4A7F-AB8C-F5E0DF8FAD8C}"/>
    <cellStyle name="Vírgula 3 8 3" xfId="2114" xr:uid="{B3C5013E-0C69-41A8-BA95-A06A28B4E807}"/>
    <cellStyle name="Vírgula 3 8 4" xfId="1556" xr:uid="{83388AF1-B3AF-4E55-8298-E152787070AF}"/>
    <cellStyle name="Vírgula 3 8 5" xfId="2683" xr:uid="{5F855B7F-9E1B-4A54-BF7C-B4C29CFBB7AF}"/>
    <cellStyle name="Vírgula 3 8 6" xfId="935" xr:uid="{061A7476-8689-4C2D-A8A9-3356C6791B2E}"/>
    <cellStyle name="Vírgula 3 9" xfId="426" xr:uid="{31811C50-ACB4-4531-A92D-D82E81949B71}"/>
    <cellStyle name="Vírgula 3 9 2" xfId="2226" xr:uid="{4B1FFF95-9ACB-4B8D-A90A-9CE1363320C1}"/>
    <cellStyle name="Vírgula 3 9 3" xfId="1668" xr:uid="{72FFFD28-54A9-483A-B9B6-F6FE35B1C07F}"/>
    <cellStyle name="Vírgula 3 9 4" xfId="2795" xr:uid="{4E79F485-F7F5-4CD0-B80A-10612646F70D}"/>
    <cellStyle name="Vírgula 3 9 5" xfId="1047" xr:uid="{61C0C859-BF78-4BA0-95B7-D761D9BC0BE0}"/>
    <cellStyle name="Vírgula 4" xfId="42" xr:uid="{BCEF4EC3-A37D-4969-9C32-A1285F8DF566}"/>
    <cellStyle name="Vírgula 4 10" xfId="2414" xr:uid="{1D836DC7-4172-48CE-9F0D-1D1865D2B712}"/>
    <cellStyle name="Vírgula 4 11" xfId="671" xr:uid="{E48B0829-5880-4661-BEA9-A2D510675F91}"/>
    <cellStyle name="Vírgula 4 2" xfId="94" xr:uid="{80E16711-354A-4A30-91F4-9E257DFCDFF6}"/>
    <cellStyle name="Vírgula 4 2 10" xfId="721" xr:uid="{42430691-733F-41B7-B9BE-F4CE903B8B6B}"/>
    <cellStyle name="Vírgula 4 2 2" xfId="304" xr:uid="{63FD3718-F78A-468F-A054-C2BCFB069417}"/>
    <cellStyle name="Vírgula 4 2 2 2" xfId="416" xr:uid="{C903664E-AC03-4078-8E1F-C3CE838CF7BD}"/>
    <cellStyle name="Vírgula 4 2 2 2 2" xfId="2216" xr:uid="{272E35C9-73BB-4375-BF61-01964616FAB0}"/>
    <cellStyle name="Vírgula 4 2 2 2 3" xfId="1658" xr:uid="{7279A013-965E-4C4C-B1C2-49237E022499}"/>
    <cellStyle name="Vírgula 4 2 2 2 4" xfId="2785" xr:uid="{40D50D99-66D2-4932-9BD2-BCA1A88D1E62}"/>
    <cellStyle name="Vírgula 4 2 2 2 5" xfId="1037" xr:uid="{2D0ACF2D-FDFC-4EC6-ACDC-C040C8C942E9}"/>
    <cellStyle name="Vírgula 4 2 2 3" xfId="528" xr:uid="{B9032C76-7E71-452F-BEA9-922FDA3338F4}"/>
    <cellStyle name="Vírgula 4 2 2 3 2" xfId="2328" xr:uid="{01E54D22-FE94-4C92-A363-E1A1D490C327}"/>
    <cellStyle name="Vírgula 4 2 2 3 3" xfId="1770" xr:uid="{FA311AEB-5671-4932-864A-569AACC54545}"/>
    <cellStyle name="Vírgula 4 2 2 3 4" xfId="2897" xr:uid="{6E67467D-482A-4BF2-8BE9-9E8C9CAF19F4}"/>
    <cellStyle name="Vírgula 4 2 2 3 5" xfId="1149" xr:uid="{8BC4B88C-7B55-46D5-861B-44E5E12270C1}"/>
    <cellStyle name="Vírgula 4 2 2 4" xfId="2104" xr:uid="{CDCFBCA1-3408-4103-9A9E-3D03EB8FFCC4}"/>
    <cellStyle name="Vírgula 4 2 2 5" xfId="1546" xr:uid="{D23D0731-6AB8-47C9-B1EA-8979E7D3C98E}"/>
    <cellStyle name="Vírgula 4 2 2 6" xfId="2523" xr:uid="{D9F872AE-EC03-493B-B370-AE133F019065}"/>
    <cellStyle name="Vírgula 4 2 2 7" xfId="925" xr:uid="{DB5B72E4-9834-4081-895B-90C766F82BAD}"/>
    <cellStyle name="Vírgula 4 2 3" xfId="266" xr:uid="{9978DFF1-8CCE-4525-B0B2-EF5777F6E86E}"/>
    <cellStyle name="Vírgula 4 2 3 2" xfId="378" xr:uid="{91C4199D-1F09-42A7-B534-846A363C3ACC}"/>
    <cellStyle name="Vírgula 4 2 3 2 2" xfId="2178" xr:uid="{89BA3302-FC68-4249-8794-B51CF1A2AFA1}"/>
    <cellStyle name="Vírgula 4 2 3 2 3" xfId="1620" xr:uid="{0FFB2EEE-B4F7-4441-ACA5-BA1C9C937634}"/>
    <cellStyle name="Vírgula 4 2 3 2 4" xfId="2747" xr:uid="{C5128CE4-6989-437C-9C78-EDEE32A6C33B}"/>
    <cellStyle name="Vírgula 4 2 3 2 5" xfId="999" xr:uid="{0B8E12F4-A2CA-4A5A-9073-064DADEAEC96}"/>
    <cellStyle name="Vírgula 4 2 3 3" xfId="490" xr:uid="{1EA7502B-908D-4ED0-BE00-A825FFDACA3E}"/>
    <cellStyle name="Vírgula 4 2 3 3 2" xfId="2290" xr:uid="{A97AC4A1-1843-4208-AF37-C7467A09300B}"/>
    <cellStyle name="Vírgula 4 2 3 3 3" xfId="1732" xr:uid="{41F18046-728A-4FF0-AD4E-21EDDE2593FE}"/>
    <cellStyle name="Vírgula 4 2 3 3 4" xfId="2859" xr:uid="{F4A659AF-9606-4588-8687-CF1D6D849892}"/>
    <cellStyle name="Vírgula 4 2 3 3 5" xfId="1111" xr:uid="{4BF4B4E0-A19B-412F-9844-A4614EC99E98}"/>
    <cellStyle name="Vírgula 4 2 3 4" xfId="2066" xr:uid="{74509C4F-F3CA-4C41-B312-E42F6883B2AC}"/>
    <cellStyle name="Vírgula 4 2 3 5" xfId="1508" xr:uid="{C1ED9C34-D9EB-41D1-8424-F9FB803ED43F}"/>
    <cellStyle name="Vírgula 4 2 3 6" xfId="2485" xr:uid="{2D04E089-EA1F-4E43-ADEE-9B98DE57ED12}"/>
    <cellStyle name="Vírgula 4 2 3 7" xfId="887" xr:uid="{904A2D56-7ADA-4D9C-9A19-D6D8263AFCA2}"/>
    <cellStyle name="Vírgula 4 2 4" xfId="341" xr:uid="{619FC301-484D-4C32-9A18-137001F77797}"/>
    <cellStyle name="Vírgula 4 2 4 2" xfId="565" xr:uid="{65CB8379-7810-4198-87EB-6F7025668543}"/>
    <cellStyle name="Vírgula 4 2 4 2 2" xfId="2365" xr:uid="{C237F84F-7FCB-410D-9D98-EF7E69B188DB}"/>
    <cellStyle name="Vírgula 4 2 4 2 3" xfId="1807" xr:uid="{4E3ECF6D-A683-4C93-A9EC-CFCB455A6BED}"/>
    <cellStyle name="Vírgula 4 2 4 2 4" xfId="2934" xr:uid="{9E84036B-7DA0-4F8F-81DF-DC7120318D80}"/>
    <cellStyle name="Vírgula 4 2 4 2 5" xfId="1186" xr:uid="{4A54316E-4F3F-4F91-A4E1-D09C9324EB77}"/>
    <cellStyle name="Vírgula 4 2 4 3" xfId="2141" xr:uid="{0AFA1A50-BBE1-4B67-8515-3F17DB2E2FF6}"/>
    <cellStyle name="Vírgula 4 2 4 4" xfId="1583" xr:uid="{ABEDA261-578B-4136-BEEE-4491F00C9DB7}"/>
    <cellStyle name="Vírgula 4 2 4 5" xfId="2710" xr:uid="{7D2FA5A7-C65B-4AA8-B451-1894E9FCF730}"/>
    <cellStyle name="Vírgula 4 2 4 6" xfId="962" xr:uid="{CFA161BD-413C-43AB-ACC9-3886CE8E3553}"/>
    <cellStyle name="Vírgula 4 2 5" xfId="453" xr:uid="{4AFC843F-7311-459C-9F3D-42B7454CD92D}"/>
    <cellStyle name="Vírgula 4 2 5 2" xfId="2253" xr:uid="{F0EFDE39-F733-4F53-A88F-78D2BD27269A}"/>
    <cellStyle name="Vírgula 4 2 5 3" xfId="1695" xr:uid="{03B49161-4BEF-49EE-AF56-BAEF72066D48}"/>
    <cellStyle name="Vírgula 4 2 5 4" xfId="2822" xr:uid="{E9266475-9514-4F24-B4A5-7E2415CDF648}"/>
    <cellStyle name="Vírgula 4 2 5 5" xfId="1074" xr:uid="{C0D3FFD6-5F48-4410-9417-74AA8DC4DC12}"/>
    <cellStyle name="Vírgula 4 2 6" xfId="221" xr:uid="{471B900C-964B-436F-A261-4E207E4B0471}"/>
    <cellStyle name="Vírgula 4 2 6 2" xfId="2021" xr:uid="{F656EA38-0FC7-4C31-BFF5-D915A6D76889}"/>
    <cellStyle name="Vírgula 4 2 6 3" xfId="1463" xr:uid="{3ED1663F-743F-4044-8F2F-29FA321B519A}"/>
    <cellStyle name="Vírgula 4 2 6 4" xfId="2639" xr:uid="{3A9D6CDC-FEB8-4AAC-9C09-6EA617963165}"/>
    <cellStyle name="Vírgula 4 2 6 5" xfId="842" xr:uid="{864F0BE9-0614-4197-8EB0-50F3A0F8BBD3}"/>
    <cellStyle name="Vírgula 4 2 7" xfId="622" xr:uid="{B6F41367-E35C-47FE-881A-B57D0741E106}"/>
    <cellStyle name="Vírgula 4 2 7 2" xfId="1899" xr:uid="{71F6D725-3600-4A6A-9911-89E5971C5F1D}"/>
    <cellStyle name="Vírgula 4 2 7 3" xfId="2990" xr:uid="{A11F02C0-FD2E-4254-A52F-F45A9FB20921}"/>
    <cellStyle name="Vírgula 4 2 7 4" xfId="1242" xr:uid="{4552B872-CE1B-4E7E-A0E5-B68CDA2F5F88}"/>
    <cellStyle name="Vírgula 4 2 8" xfId="1341" xr:uid="{0DAA7B38-7303-4677-80D4-47CC0AA36A93}"/>
    <cellStyle name="Vírgula 4 2 9" xfId="2440" xr:uid="{EDE404DC-D2FE-422C-A675-CB4549435456}"/>
    <cellStyle name="Vírgula 4 3" xfId="129" xr:uid="{71467776-51B0-4936-98E5-797A887F53AF}"/>
    <cellStyle name="Vírgula 4 3 2" xfId="404" xr:uid="{6F99DCFB-56B0-4D58-9812-9624D2E4C385}"/>
    <cellStyle name="Vírgula 4 3 2 2" xfId="2204" xr:uid="{6DF46358-5F33-4300-A301-6329399EC6CE}"/>
    <cellStyle name="Vírgula 4 3 2 3" xfId="1646" xr:uid="{39807B7B-15FD-4F00-8EC9-3AD159691FE7}"/>
    <cellStyle name="Vírgula 4 3 2 4" xfId="2773" xr:uid="{CD02E655-A7AA-4D41-A914-8E7346B2713A}"/>
    <cellStyle name="Vírgula 4 3 2 5" xfId="1025" xr:uid="{B735C1F1-0C81-4495-81F9-E1263FBCF8A6}"/>
    <cellStyle name="Vírgula 4 3 3" xfId="516" xr:uid="{5690BB42-6C63-46FD-9DA5-3711080F255B}"/>
    <cellStyle name="Vírgula 4 3 3 2" xfId="2316" xr:uid="{DA1A5BBF-AFBE-436D-B83B-4C0A5F08E6C6}"/>
    <cellStyle name="Vírgula 4 3 3 3" xfId="1758" xr:uid="{7254370E-09C4-4D7E-837E-192A6826F3BA}"/>
    <cellStyle name="Vírgula 4 3 3 4" xfId="2885" xr:uid="{D5C94603-AD87-4AC7-BBEE-C4280E4E86B5}"/>
    <cellStyle name="Vírgula 4 3 3 5" xfId="1137" xr:uid="{F950F92B-3CE0-44C0-A6BA-ABF8B6A6BEAB}"/>
    <cellStyle name="Vírgula 4 3 4" xfId="292" xr:uid="{99834E58-A55D-4FD1-AF51-0697F206998A}"/>
    <cellStyle name="Vírgula 4 3 4 2" xfId="2092" xr:uid="{685BC4DC-CDFB-4831-A7A7-CD3A06F82AFA}"/>
    <cellStyle name="Vírgula 4 3 4 3" xfId="1534" xr:uid="{FB8D70C9-95EC-4E30-9E88-BC2A6191C3C5}"/>
    <cellStyle name="Vírgula 4 3 4 4" xfId="2672" xr:uid="{9C5D5F6A-A4F7-423B-B6C5-275948BFF0C8}"/>
    <cellStyle name="Vírgula 4 3 4 5" xfId="913" xr:uid="{1556871E-BC97-406C-9E5D-D5464AD4413D}"/>
    <cellStyle name="Vírgula 4 3 5" xfId="1932" xr:uid="{F1051E84-B95D-430A-95B9-E0EF5B8A185B}"/>
    <cellStyle name="Vírgula 4 3 6" xfId="1374" xr:uid="{0D0FE6E3-007E-4172-93AA-ED161795214E}"/>
    <cellStyle name="Vírgula 4 3 7" xfId="2511" xr:uid="{E24C2AFC-FF75-4681-A5BE-FC5C7BF1C1F8}"/>
    <cellStyle name="Vírgula 4 3 8" xfId="754" xr:uid="{09F289D7-8A56-42E0-9DB2-6B30DD21542D}"/>
    <cellStyle name="Vírgula 4 4" xfId="254" xr:uid="{35B89C04-2D93-46F8-B90C-11899B2E2139}"/>
    <cellStyle name="Vírgula 4 4 2" xfId="366" xr:uid="{9C966430-C992-456E-B18B-FDF7E8BD7BC6}"/>
    <cellStyle name="Vírgula 4 4 2 2" xfId="2166" xr:uid="{8EE24B68-6657-45F0-91A7-EE3644DE75BA}"/>
    <cellStyle name="Vírgula 4 4 2 3" xfId="1608" xr:uid="{2345A409-9E70-4FE6-A717-EE5D75C05311}"/>
    <cellStyle name="Vírgula 4 4 2 4" xfId="2735" xr:uid="{D3CACC5B-5DAD-483B-BF44-5DFA544204CB}"/>
    <cellStyle name="Vírgula 4 4 2 5" xfId="987" xr:uid="{C9B4006C-6F54-411C-9D9B-6B4556465073}"/>
    <cellStyle name="Vírgula 4 4 3" xfId="478" xr:uid="{AA18D4DB-1300-4082-B661-D819ED9BAAC3}"/>
    <cellStyle name="Vírgula 4 4 3 2" xfId="2278" xr:uid="{78CB076F-8D4D-4F07-A677-C6EEAD77F9B9}"/>
    <cellStyle name="Vírgula 4 4 3 3" xfId="1720" xr:uid="{54D868DC-DD42-45C9-AE05-48F0405BA989}"/>
    <cellStyle name="Vírgula 4 4 3 4" xfId="2847" xr:uid="{1A8667DE-F4DA-4786-B09C-FA5C8C9F5805}"/>
    <cellStyle name="Vírgula 4 4 3 5" xfId="1099" xr:uid="{13DFBE16-BACE-40CC-8FFF-18FDE7B3ACCB}"/>
    <cellStyle name="Vírgula 4 4 4" xfId="2054" xr:uid="{687A4878-AACB-4BAC-8918-CA12EB35A454}"/>
    <cellStyle name="Vírgula 4 4 5" xfId="1496" xr:uid="{A811AA60-4C7C-4417-AE82-EF390FC036AF}"/>
    <cellStyle name="Vírgula 4 4 6" xfId="2473" xr:uid="{81B8E860-BB8A-4B16-99CB-1D2A711B2E04}"/>
    <cellStyle name="Vírgula 4 4 7" xfId="875" xr:uid="{539539EA-265D-4D7A-89DB-D2C83BC32896}"/>
    <cellStyle name="Vírgula 4 5" xfId="329" xr:uid="{9ECD83CA-BE8D-4BF4-ACD4-82176FC72959}"/>
    <cellStyle name="Vírgula 4 5 2" xfId="553" xr:uid="{CDCD7390-B95A-42A0-914A-0A66E1D995E1}"/>
    <cellStyle name="Vírgula 4 5 2 2" xfId="2353" xr:uid="{2A69D8AC-F4F5-4317-B36E-36EE196C15A6}"/>
    <cellStyle name="Vírgula 4 5 2 3" xfId="1795" xr:uid="{CC192794-C3BD-437F-B691-3E0E646B44A5}"/>
    <cellStyle name="Vírgula 4 5 2 4" xfId="2922" xr:uid="{CA8F6286-9A0C-4E0B-B73C-03208742CD05}"/>
    <cellStyle name="Vírgula 4 5 2 5" xfId="1174" xr:uid="{9DDB4A9F-F614-4313-ACA7-84A8BB981C59}"/>
    <cellStyle name="Vírgula 4 5 3" xfId="2129" xr:uid="{0A9425E7-A4CB-4A61-A323-AFF6F069F31B}"/>
    <cellStyle name="Vírgula 4 5 4" xfId="1571" xr:uid="{E4F161ED-CDD7-4754-ACDE-1E570B350303}"/>
    <cellStyle name="Vírgula 4 5 5" xfId="2698" xr:uid="{5EBF35C6-EA0A-47E9-A0C5-BD3483FB729A}"/>
    <cellStyle name="Vírgula 4 5 6" xfId="950" xr:uid="{034835C8-B17D-481A-BA62-8AC3F991F780}"/>
    <cellStyle name="Vírgula 4 6" xfId="441" xr:uid="{12BCBE9D-0374-469D-95CE-1331C84B7F1C}"/>
    <cellStyle name="Vírgula 4 6 2" xfId="2241" xr:uid="{3723FEF6-AE13-4F93-9CEE-08BED0AD04B8}"/>
    <cellStyle name="Vírgula 4 6 3" xfId="1683" xr:uid="{C76F7B3C-894B-47BB-82C9-3E525F9655B4}"/>
    <cellStyle name="Vírgula 4 6 4" xfId="2810" xr:uid="{E08AEDEA-8631-4A95-8283-EE635948C617}"/>
    <cellStyle name="Vírgula 4 6 5" xfId="1062" xr:uid="{79432ADC-93E0-472A-B9C3-779152BA92ED}"/>
    <cellStyle name="Vírgula 4 7" xfId="195" xr:uid="{D883213D-BA40-4134-8859-3BB6D6EE6352}"/>
    <cellStyle name="Vírgula 4 7 2" xfId="1996" xr:uid="{B7FA151C-4935-4CF8-8EB9-A33E845078CD}"/>
    <cellStyle name="Vírgula 4 7 3" xfId="1438" xr:uid="{7F43E77D-FA65-4F80-8403-31FD1953335F}"/>
    <cellStyle name="Vírgula 4 7 4" xfId="2614" xr:uid="{27E93C00-707E-4E78-A3CD-7DBFE757F8C8}"/>
    <cellStyle name="Vírgula 4 7 5" xfId="817" xr:uid="{DF4F902F-DDEA-42CC-8306-4E797472EF2C}"/>
    <cellStyle name="Vírgula 4 8" xfId="597" xr:uid="{923FEC15-01FA-4442-9C2E-374DA544B901}"/>
    <cellStyle name="Vírgula 4 8 2" xfId="1849" xr:uid="{98EEB986-F3E2-4624-9164-36CB8DF5287D}"/>
    <cellStyle name="Vírgula 4 8 3" xfId="2965" xr:uid="{10C8CB2E-2C03-4B76-A1F5-2F900AC71E81}"/>
    <cellStyle name="Vírgula 4 8 4" xfId="1217" xr:uid="{E0768631-C055-48BD-A60F-BEF070FD1984}"/>
    <cellStyle name="Vírgula 4 9" xfId="1291" xr:uid="{F21D4E26-741B-422A-A668-D7CE67BFD7E2}"/>
    <cellStyle name="Vírgula 5" xfId="24" xr:uid="{CE273634-5321-49B2-858A-75EDDD46C1BF}"/>
    <cellStyle name="Vírgula 5 10" xfId="655" xr:uid="{CEE8E76C-9194-4EEC-BF4B-EC723837BB8C}"/>
    <cellStyle name="Vírgula 5 2" xfId="78" xr:uid="{EC38C52E-6993-4635-9827-D5DEBB45A3B1}"/>
    <cellStyle name="Vírgula 5 2 2" xfId="398" xr:uid="{84AFC9CD-DC50-46D9-8579-16547F219BC7}"/>
    <cellStyle name="Vírgula 5 2 2 2" xfId="2198" xr:uid="{41D8E6C6-EB0E-4BF6-8B8B-5FFF3AB210AF}"/>
    <cellStyle name="Vírgula 5 2 2 3" xfId="1640" xr:uid="{4DAA1A32-2508-46C1-930E-3CE6C299A118}"/>
    <cellStyle name="Vírgula 5 2 2 4" xfId="2767" xr:uid="{B485B03B-79E1-4BBB-9FF5-9831805C02BD}"/>
    <cellStyle name="Vírgula 5 2 2 5" xfId="1019" xr:uid="{9608DE6F-8433-497A-8457-8BCDF957C548}"/>
    <cellStyle name="Vírgula 5 2 3" xfId="510" xr:uid="{BBD916E1-B417-407D-B0E5-0C93C017B0A5}"/>
    <cellStyle name="Vírgula 5 2 3 2" xfId="2310" xr:uid="{D1A16B98-70E1-42C7-8CB8-6E5D1C098470}"/>
    <cellStyle name="Vírgula 5 2 3 3" xfId="1752" xr:uid="{BAE69DB9-B38E-4088-8540-3FF3C35DF4BD}"/>
    <cellStyle name="Vírgula 5 2 3 4" xfId="2879" xr:uid="{24B2CFE2-3BFE-4652-85C3-511B8498C4C2}"/>
    <cellStyle name="Vírgula 5 2 3 5" xfId="1131" xr:uid="{6417C854-86BA-48AE-95DB-B41F9312E070}"/>
    <cellStyle name="Vírgula 5 2 4" xfId="286" xr:uid="{6F756F00-2BF5-4402-8CAE-3D0E8D0AABD2}"/>
    <cellStyle name="Vírgula 5 2 4 2" xfId="2086" xr:uid="{A2F4D45F-E8C4-4967-86A8-6E6B84B27F6E}"/>
    <cellStyle name="Vírgula 5 2 4 3" xfId="1528" xr:uid="{4A0AA829-E634-472C-A57B-105AD28096D0}"/>
    <cellStyle name="Vírgula 5 2 4 4" xfId="2666" xr:uid="{23DA6EC0-BB6F-4532-B54F-FB7BE3C46459}"/>
    <cellStyle name="Vírgula 5 2 4 5" xfId="907" xr:uid="{A967B0B5-933F-4E00-A270-D1C0160F4A0D}"/>
    <cellStyle name="Vírgula 5 2 5" xfId="1883" xr:uid="{D6956B6C-C4CF-4D8C-911F-618F5F3D2CF1}"/>
    <cellStyle name="Vírgula 5 2 6" xfId="1325" xr:uid="{7EF0041B-2192-440A-9A8A-0E34E3BB0054}"/>
    <cellStyle name="Vírgula 5 2 7" xfId="2505" xr:uid="{B320E64D-51DF-4EDE-B119-E44C43627576}"/>
    <cellStyle name="Vírgula 5 2 8" xfId="705" xr:uid="{1455ABB3-B0A8-4723-AFB4-478550EE1398}"/>
    <cellStyle name="Vírgula 5 3" xfId="145" xr:uid="{3ED0E1D1-27C7-4C04-98DC-FE3D6DC2E177}"/>
    <cellStyle name="Vírgula 5 3 2" xfId="360" xr:uid="{16D9A47C-B537-443B-8E70-A81D48462318}"/>
    <cellStyle name="Vírgula 5 3 2 2" xfId="2160" xr:uid="{BF6D3D17-E083-4B52-9098-51F90659E31E}"/>
    <cellStyle name="Vírgula 5 3 2 3" xfId="1602" xr:uid="{F11F98BD-562C-4FB0-8CE1-FF6BEEF724F9}"/>
    <cellStyle name="Vírgula 5 3 2 4" xfId="2729" xr:uid="{31EEB61C-C717-45A4-8865-2889EC28E72B}"/>
    <cellStyle name="Vírgula 5 3 2 5" xfId="981" xr:uid="{5D400713-240A-4332-B327-B4F5329E795A}"/>
    <cellStyle name="Vírgula 5 3 3" xfId="472" xr:uid="{EE98CFC6-8B13-4FDF-B5CE-C17BADFC3C79}"/>
    <cellStyle name="Vírgula 5 3 3 2" xfId="2272" xr:uid="{32A8FC39-8E7B-425D-A95C-EB6433E208C0}"/>
    <cellStyle name="Vírgula 5 3 3 3" xfId="1714" xr:uid="{5DA979C2-535F-4EF4-A2F8-F880E7F9E049}"/>
    <cellStyle name="Vírgula 5 3 3 4" xfId="2841" xr:uid="{BE1942C5-00B6-44D9-AB40-C8FFCA29D862}"/>
    <cellStyle name="Vírgula 5 3 3 5" xfId="1093" xr:uid="{CC4C47C1-9BEF-4B98-8DE9-D8534FFEFC57}"/>
    <cellStyle name="Vírgula 5 3 4" xfId="248" xr:uid="{EA9859A4-EF08-433E-A4E4-0875BC596ACA}"/>
    <cellStyle name="Vírgula 5 3 4 2" xfId="2048" xr:uid="{5C80AD1C-671F-4DB3-BA56-EFC2F346878E}"/>
    <cellStyle name="Vírgula 5 3 4 3" xfId="1490" xr:uid="{E572E88E-396A-4AAC-835F-86427DCB64F6}"/>
    <cellStyle name="Vírgula 5 3 4 4" xfId="2655" xr:uid="{9784A6F6-240D-428B-98D5-BD8284974D70}"/>
    <cellStyle name="Vírgula 5 3 4 5" xfId="869" xr:uid="{E2055DD8-3133-45D4-8172-53EB3F09D49F}"/>
    <cellStyle name="Vírgula 5 3 5" xfId="1948" xr:uid="{4677E2D1-5039-48F2-A463-A2552EFA8564}"/>
    <cellStyle name="Vírgula 5 3 6" xfId="1390" xr:uid="{943F759F-798D-44ED-998D-20593D6DE3F7}"/>
    <cellStyle name="Vírgula 5 3 7" xfId="2467" xr:uid="{BAF370F0-9B13-4647-8831-6E180A58C048}"/>
    <cellStyle name="Vírgula 5 3 8" xfId="770" xr:uid="{F9A84E99-E1FE-4145-9FC0-F215ADA03C35}"/>
    <cellStyle name="Vírgula 5 4" xfId="323" xr:uid="{D14175DA-8DC3-42AF-9D3E-0A9D0D48C984}"/>
    <cellStyle name="Vírgula 5 4 2" xfId="547" xr:uid="{76E55F64-0729-4756-BA99-DE0C47F9202A}"/>
    <cellStyle name="Vírgula 5 4 2 2" xfId="2347" xr:uid="{51417CAA-86B1-4918-99D6-D10F68BA7E45}"/>
    <cellStyle name="Vírgula 5 4 2 3" xfId="1789" xr:uid="{0E5EF3DF-9848-4089-B11E-C5A9C03D1352}"/>
    <cellStyle name="Vírgula 5 4 2 4" xfId="2916" xr:uid="{877B149F-FB48-4869-BD37-A00340BC2129}"/>
    <cellStyle name="Vírgula 5 4 2 5" xfId="1168" xr:uid="{26AC7977-CAE8-400C-835B-1F9537BCD5A3}"/>
    <cellStyle name="Vírgula 5 4 3" xfId="2123" xr:uid="{A92C3518-A970-4FCF-A0DE-4150B7BBECFE}"/>
    <cellStyle name="Vírgula 5 4 4" xfId="1565" xr:uid="{62F44568-91A5-424A-AAFF-93883E9B601C}"/>
    <cellStyle name="Vírgula 5 4 5" xfId="2692" xr:uid="{E2FAF2D7-919D-45DB-AD5C-0C48AE712801}"/>
    <cellStyle name="Vírgula 5 4 6" xfId="944" xr:uid="{AB01774F-BD80-440A-BE0F-C1D24F70E6F6}"/>
    <cellStyle name="Vírgula 5 5" xfId="435" xr:uid="{4E871FB6-0129-4355-BD5B-E0A4764D8F8C}"/>
    <cellStyle name="Vírgula 5 5 2" xfId="2235" xr:uid="{3399E2C4-C781-4AF4-8ED0-079B53723469}"/>
    <cellStyle name="Vírgula 5 5 3" xfId="1677" xr:uid="{65349A5A-DBF0-482E-9C57-FD08BB8E4856}"/>
    <cellStyle name="Vírgula 5 5 4" xfId="2804" xr:uid="{DBC3B3A7-6715-4835-89DE-9E32E8970A44}"/>
    <cellStyle name="Vírgula 5 5 5" xfId="1056" xr:uid="{78C5C79D-F66D-4C90-9EE4-FDCE829DFDA7}"/>
    <cellStyle name="Vírgula 5 6" xfId="183" xr:uid="{5B1C379E-84F2-4954-92A2-28CC655D8888}"/>
    <cellStyle name="Vírgula 5 6 2" xfId="1984" xr:uid="{30937E2B-8AD3-4EF9-B351-2B56FC2F04B1}"/>
    <cellStyle name="Vírgula 5 6 3" xfId="1426" xr:uid="{741A8FBF-98C0-4CB4-8C23-5258E280B380}"/>
    <cellStyle name="Vírgula 5 6 4" xfId="2603" xr:uid="{2EEF4DD9-BC00-49C5-BB45-A9CBF1834105}"/>
    <cellStyle name="Vírgula 5 6 5" xfId="806" xr:uid="{3530D325-5A3E-4118-9BE6-1392C51426BF}"/>
    <cellStyle name="Vírgula 5 7" xfId="585" xr:uid="{043853DD-829E-48C7-8BC9-E02714425AE8}"/>
    <cellStyle name="Vírgula 5 7 2" xfId="1833" xr:uid="{CE179868-B6ED-432D-8BB0-391042C8067B}"/>
    <cellStyle name="Vírgula 5 7 3" xfId="2953" xr:uid="{5F1937BB-C521-4E7E-A67C-E1693BECA449}"/>
    <cellStyle name="Vírgula 5 7 4" xfId="1205" xr:uid="{2D54F873-26BE-425F-9828-0693F9DBEF00}"/>
    <cellStyle name="Vírgula 5 8" xfId="1275" xr:uid="{AA97065F-A34F-4E92-B753-7A4DC6750AFA}"/>
    <cellStyle name="Vírgula 5 9" xfId="2403" xr:uid="{B2D6F8BC-C5D0-430B-8982-141682C786BC}"/>
    <cellStyle name="Vírgula 6" xfId="60" xr:uid="{C2D584C9-F3C9-4ECE-B6E9-DC4512382B2E}"/>
    <cellStyle name="Vírgula 6 10" xfId="688" xr:uid="{89BD47A6-CA72-4FB3-8A1B-339C13251B1F}"/>
    <cellStyle name="Vírgula 6 2" xfId="298" xr:uid="{83C8AE61-6D66-447C-8490-D8700D98C397}"/>
    <cellStyle name="Vírgula 6 2 2" xfId="410" xr:uid="{2F6F9164-ED42-43C8-8655-371845BF4F7D}"/>
    <cellStyle name="Vírgula 6 2 2 2" xfId="2210" xr:uid="{108CB2F6-76E5-4AD9-88A4-0EA3FA8F6309}"/>
    <cellStyle name="Vírgula 6 2 2 3" xfId="1652" xr:uid="{9B309BC5-3A31-4831-924B-BD67D31FC987}"/>
    <cellStyle name="Vírgula 6 2 2 4" xfId="2779" xr:uid="{C29F7B4A-3BC3-4CAD-9588-5F3F45D89E28}"/>
    <cellStyle name="Vírgula 6 2 2 5" xfId="1031" xr:uid="{F5D6131F-9A0B-46CA-BBE0-6CA0B19FDAF7}"/>
    <cellStyle name="Vírgula 6 2 3" xfId="522" xr:uid="{F88CFEBF-B282-4EEE-AB75-71B7CE052B0D}"/>
    <cellStyle name="Vírgula 6 2 3 2" xfId="2322" xr:uid="{E5E201D2-7EE1-4B42-88C2-1581F72B5D1D}"/>
    <cellStyle name="Vírgula 6 2 3 3" xfId="1764" xr:uid="{39FF53CF-BEE7-4F9B-A9F0-F9D8B159351B}"/>
    <cellStyle name="Vírgula 6 2 3 4" xfId="2891" xr:uid="{0B2928AB-75EB-4DAF-B6AB-5964AF131362}"/>
    <cellStyle name="Vírgula 6 2 3 5" xfId="1143" xr:uid="{C91368B8-7506-4FEE-B802-41AC5D21D447}"/>
    <cellStyle name="Vírgula 6 2 4" xfId="2098" xr:uid="{264EE9E9-10EE-4BC5-AB7C-C08479007F80}"/>
    <cellStyle name="Vírgula 6 2 5" xfId="1540" xr:uid="{49B7D7DB-D691-49FC-B807-EFF16E0E07B3}"/>
    <cellStyle name="Vírgula 6 2 6" xfId="2517" xr:uid="{19F6D2A3-ED43-4A17-BDBD-ADA2F292F890}"/>
    <cellStyle name="Vírgula 6 2 7" xfId="919" xr:uid="{BB1E634E-8FAB-44C7-BE53-A46D0848642A}"/>
    <cellStyle name="Vírgula 6 3" xfId="260" xr:uid="{EC231654-F4A4-4DFC-9BF5-CAD9241FC33E}"/>
    <cellStyle name="Vírgula 6 3 2" xfId="372" xr:uid="{F924034B-0CF4-4513-8322-E42F3AADB649}"/>
    <cellStyle name="Vírgula 6 3 2 2" xfId="2172" xr:uid="{105E37E8-7936-4040-904F-32CE3FDF2F32}"/>
    <cellStyle name="Vírgula 6 3 2 3" xfId="1614" xr:uid="{544D9122-8774-4E16-BE81-14C66D16EDF3}"/>
    <cellStyle name="Vírgula 6 3 2 4" xfId="2741" xr:uid="{8BF18A4D-587F-45B5-B37E-812F1319C25C}"/>
    <cellStyle name="Vírgula 6 3 2 5" xfId="993" xr:uid="{D9418736-8BA9-438D-A74D-491A8DEB0800}"/>
    <cellStyle name="Vírgula 6 3 3" xfId="484" xr:uid="{B6E4473B-D697-403A-BA65-F108CD55F850}"/>
    <cellStyle name="Vírgula 6 3 3 2" xfId="2284" xr:uid="{36FA342D-FD42-403F-9CD6-1750522A3ACC}"/>
    <cellStyle name="Vírgula 6 3 3 3" xfId="1726" xr:uid="{23D7896A-CA93-4F4F-9E29-07B8AEA1FBE6}"/>
    <cellStyle name="Vírgula 6 3 3 4" xfId="2853" xr:uid="{DF14B2EC-CE60-4E98-B5F8-0A21C8C600EE}"/>
    <cellStyle name="Vírgula 6 3 3 5" xfId="1105" xr:uid="{A10242F8-057E-42DD-84F7-157E163E6A13}"/>
    <cellStyle name="Vírgula 6 3 4" xfId="2060" xr:uid="{C697053B-A0A4-4059-B323-1CC90210E189}"/>
    <cellStyle name="Vírgula 6 3 5" xfId="1502" xr:uid="{59A23CF4-ECC7-4CE8-B7E7-51EC2013ECA7}"/>
    <cellStyle name="Vírgula 6 3 6" xfId="2479" xr:uid="{0F6551F5-6CE5-400D-8FA4-D7BD4399E519}"/>
    <cellStyle name="Vírgula 6 3 7" xfId="881" xr:uid="{609EA1E8-C8A7-400B-8631-CBF5408FB39A}"/>
    <cellStyle name="Vírgula 6 4" xfId="335" xr:uid="{61CD2AB7-A8C5-438D-9AD7-CA09C491EA63}"/>
    <cellStyle name="Vírgula 6 4 2" xfId="559" xr:uid="{6FF758A6-2E70-4898-A16C-BC286F8BE34D}"/>
    <cellStyle name="Vírgula 6 4 2 2" xfId="2359" xr:uid="{8CEF93FC-9462-4247-854D-6E7BF484EFCE}"/>
    <cellStyle name="Vírgula 6 4 2 3" xfId="1801" xr:uid="{6593DCAA-CF9D-476D-BE46-F3822EED9DCE}"/>
    <cellStyle name="Vírgula 6 4 2 4" xfId="2928" xr:uid="{DFE33DDC-DC54-47D0-8F82-D4291B37F65A}"/>
    <cellStyle name="Vírgula 6 4 2 5" xfId="1180" xr:uid="{C32B5CB7-23C3-4B6F-8BF1-24892B50AC08}"/>
    <cellStyle name="Vírgula 6 4 3" xfId="2135" xr:uid="{528016F3-8486-4AFC-96B9-59C04A4E775E}"/>
    <cellStyle name="Vírgula 6 4 4" xfId="1577" xr:uid="{ED3D0A21-813E-4396-8B4F-D7547EA20B25}"/>
    <cellStyle name="Vírgula 6 4 5" xfId="2704" xr:uid="{C33BE276-5B5A-48D2-8E95-BA9A23AB3C5F}"/>
    <cellStyle name="Vírgula 6 4 6" xfId="956" xr:uid="{C4B6D845-C30B-44D2-8A49-6E26D474232E}"/>
    <cellStyle name="Vírgula 6 5" xfId="447" xr:uid="{FBEE5A36-0190-42CE-8CD7-0BF334A0A8B7}"/>
    <cellStyle name="Vírgula 6 5 2" xfId="2247" xr:uid="{BFBBCE0D-F285-4EB0-892E-8A9971656E37}"/>
    <cellStyle name="Vírgula 6 5 3" xfId="1689" xr:uid="{7A5E1542-F023-4669-9303-F59341F47200}"/>
    <cellStyle name="Vírgula 6 5 4" xfId="2816" xr:uid="{75082AD3-CDEC-4CF5-9154-B99FF5C41326}"/>
    <cellStyle name="Vírgula 6 5 5" xfId="1068" xr:uid="{C7D8CCFF-A2A0-4BCE-AFDA-B28FEB48C50B}"/>
    <cellStyle name="Vírgula 6 6" xfId="209" xr:uid="{789F94EC-070D-4E4B-BB22-1FA9C36C8C61}"/>
    <cellStyle name="Vírgula 6 6 2" xfId="2009" xr:uid="{DD19060A-29AE-44D5-9088-409E3C0E37EA}"/>
    <cellStyle name="Vírgula 6 6 3" xfId="1451" xr:uid="{33B2F1F7-F05C-43D3-8C82-3F25868AED08}"/>
    <cellStyle name="Vírgula 6 6 4" xfId="2627" xr:uid="{E466EF9C-19F3-4570-8700-DF55F504F63D}"/>
    <cellStyle name="Vírgula 6 6 5" xfId="830" xr:uid="{937B36E3-7883-448D-AD62-795B54283738}"/>
    <cellStyle name="Vírgula 6 7" xfId="610" xr:uid="{013146FB-C790-4360-80B4-DEE84668E76A}"/>
    <cellStyle name="Vírgula 6 7 2" xfId="1866" xr:uid="{3A62930E-79E2-4482-901F-B57E115C448F}"/>
    <cellStyle name="Vírgula 6 7 3" xfId="2978" xr:uid="{8E6C62FD-C287-4A78-9079-5E289771705E}"/>
    <cellStyle name="Vírgula 6 7 4" xfId="1230" xr:uid="{A6B44FC2-7D42-4845-AAB4-0271CCBA93C9}"/>
    <cellStyle name="Vírgula 6 8" xfId="1308" xr:uid="{B5C63C40-4FC5-4D2C-922F-BF9512FFDD30}"/>
    <cellStyle name="Vírgula 6 9" xfId="2428" xr:uid="{1B5A71E2-E14E-4AA1-9FCE-7A8E9D63EE99}"/>
    <cellStyle name="Vírgula 7" xfId="112" xr:uid="{A27FB86D-E734-4890-A9D1-E56EC732E93A}"/>
    <cellStyle name="Vírgula 7 10" xfId="738" xr:uid="{C8DF42C7-EA94-4825-9223-626A2B50132E}"/>
    <cellStyle name="Vírgula 7 2" xfId="310" xr:uid="{F1F51898-1719-460C-B152-4E752A2C2BAF}"/>
    <cellStyle name="Vírgula 7 2 2" xfId="422" xr:uid="{9C67BC93-8EB1-4D7A-B379-BD0E3A308383}"/>
    <cellStyle name="Vírgula 7 2 2 2" xfId="2222" xr:uid="{EAC566A7-02FB-4A7B-91D8-17E19AB3558F}"/>
    <cellStyle name="Vírgula 7 2 2 3" xfId="1664" xr:uid="{16C82E94-69E3-41C8-BD61-2ADB6FB519C8}"/>
    <cellStyle name="Vírgula 7 2 2 4" xfId="2791" xr:uid="{7D4C589C-FBD2-4AC6-8D31-AC5AC4EEBD4B}"/>
    <cellStyle name="Vírgula 7 2 2 5" xfId="1043" xr:uid="{C7718C96-1A5F-47A8-8D34-9B9456149A61}"/>
    <cellStyle name="Vírgula 7 2 3" xfId="534" xr:uid="{90285FFA-79B8-4500-B18D-52E9F3333A9F}"/>
    <cellStyle name="Vírgula 7 2 3 2" xfId="2334" xr:uid="{A40EA52B-5417-4325-B2C1-90E48AA8A1F4}"/>
    <cellStyle name="Vírgula 7 2 3 3" xfId="1776" xr:uid="{AEB21475-D834-4F3C-9C1D-579BE0906BA5}"/>
    <cellStyle name="Vírgula 7 2 3 4" xfId="2903" xr:uid="{D5253A50-24C5-4C24-9FF0-8F12359FDEFA}"/>
    <cellStyle name="Vírgula 7 2 3 5" xfId="1155" xr:uid="{63C1DE39-652F-4A77-9EF1-71CECE1652A9}"/>
    <cellStyle name="Vírgula 7 2 4" xfId="2110" xr:uid="{6FA2CC08-1E07-4B18-94D5-EE8199B6FDC5}"/>
    <cellStyle name="Vírgula 7 2 5" xfId="1552" xr:uid="{A00CDE10-8694-4B69-9B83-DF9041102527}"/>
    <cellStyle name="Vírgula 7 2 6" xfId="2529" xr:uid="{020E742C-F9C3-4305-AA71-A8160962362F}"/>
    <cellStyle name="Vírgula 7 2 7" xfId="931" xr:uid="{837F3509-4D8D-43DF-9D1D-760C59D9028B}"/>
    <cellStyle name="Vírgula 7 3" xfId="272" xr:uid="{43340FE3-4C8F-4A4D-9EE6-D1FAC56C2F6F}"/>
    <cellStyle name="Vírgula 7 3 2" xfId="384" xr:uid="{2F81B032-9A82-4DEC-8C23-B7F2F8098AD1}"/>
    <cellStyle name="Vírgula 7 3 2 2" xfId="2184" xr:uid="{04F1179E-77FF-4EBC-B48E-E77C4D3BCD91}"/>
    <cellStyle name="Vírgula 7 3 2 3" xfId="1626" xr:uid="{71B64959-A38F-49FE-AE04-9ABFA12721D2}"/>
    <cellStyle name="Vírgula 7 3 2 4" xfId="2753" xr:uid="{39961D95-559A-49F4-A559-B4CA6B95A896}"/>
    <cellStyle name="Vírgula 7 3 2 5" xfId="1005" xr:uid="{799B3635-30F3-4D4F-A62F-13F149CDD04F}"/>
    <cellStyle name="Vírgula 7 3 3" xfId="496" xr:uid="{99CFEC37-08A9-4B61-B99E-14935959A384}"/>
    <cellStyle name="Vírgula 7 3 3 2" xfId="2296" xr:uid="{92483BDB-DEA2-465F-BE59-97286B63E220}"/>
    <cellStyle name="Vírgula 7 3 3 3" xfId="1738" xr:uid="{08E45A40-AF4D-4CE7-B8E6-4B93509C6BC5}"/>
    <cellStyle name="Vírgula 7 3 3 4" xfId="2865" xr:uid="{37BA5E9E-2E98-4049-8C97-B851D561C5BB}"/>
    <cellStyle name="Vírgula 7 3 3 5" xfId="1117" xr:uid="{84461DFC-9202-4E39-B925-784B04527DB9}"/>
    <cellStyle name="Vírgula 7 3 4" xfId="2072" xr:uid="{53E4B22E-6F45-4C0D-B337-952BC00558B1}"/>
    <cellStyle name="Vírgula 7 3 5" xfId="1514" xr:uid="{3F434CA9-893E-4B2E-9D8E-A4483272BA02}"/>
    <cellStyle name="Vírgula 7 3 6" xfId="2491" xr:uid="{A7C6BA16-FE4B-461C-A006-3260D98AAB28}"/>
    <cellStyle name="Vírgula 7 3 7" xfId="893" xr:uid="{8182FC9E-01B3-4D52-9CD2-81BEAC3A9164}"/>
    <cellStyle name="Vírgula 7 4" xfId="347" xr:uid="{14D43775-0059-4655-9409-94D656CA5DC2}"/>
    <cellStyle name="Vírgula 7 4 2" xfId="571" xr:uid="{47B289F9-CE31-4A2D-90AF-193F89F44AA5}"/>
    <cellStyle name="Vírgula 7 4 2 2" xfId="2371" xr:uid="{EA61B195-2A53-4FED-8ABC-C978461B5ADA}"/>
    <cellStyle name="Vírgula 7 4 2 3" xfId="1813" xr:uid="{6B0C851E-C30E-4F38-ADF2-6C38B893157C}"/>
    <cellStyle name="Vírgula 7 4 2 4" xfId="2940" xr:uid="{06640438-A441-4363-8263-7C8DA80682BE}"/>
    <cellStyle name="Vírgula 7 4 2 5" xfId="1192" xr:uid="{3A77E90B-4E65-46A1-A34B-261352250713}"/>
    <cellStyle name="Vírgula 7 4 3" xfId="2147" xr:uid="{9E425F42-D3E2-4486-986F-F0780997FBAF}"/>
    <cellStyle name="Vírgula 7 4 4" xfId="1589" xr:uid="{E6605188-C2B4-41D1-9081-212D3E7F2E1F}"/>
    <cellStyle name="Vírgula 7 4 5" xfId="2716" xr:uid="{7C772536-6103-4628-AA9F-0FCBA22B4326}"/>
    <cellStyle name="Vírgula 7 4 6" xfId="968" xr:uid="{3A05A7E2-077B-4BA1-A943-96766E175D6B}"/>
    <cellStyle name="Vírgula 7 5" xfId="459" xr:uid="{8B9AC82A-6344-4789-ABA2-3BB3D65C9072}"/>
    <cellStyle name="Vírgula 7 5 2" xfId="2259" xr:uid="{A2F54992-6800-4CA8-BC80-81C9FC128B9B}"/>
    <cellStyle name="Vírgula 7 5 3" xfId="1701" xr:uid="{09A95B65-6DED-4C55-A9A5-DDAA33C157B3}"/>
    <cellStyle name="Vírgula 7 5 4" xfId="2828" xr:uid="{35A011DB-7B9D-471B-8029-380EAC16781D}"/>
    <cellStyle name="Vírgula 7 5 5" xfId="1080" xr:uid="{24BEC651-0A16-4CA9-9EFF-010F0D27DCAF}"/>
    <cellStyle name="Vírgula 7 6" xfId="235" xr:uid="{A2B54142-5813-47FC-857C-882DBE2122AD}"/>
    <cellStyle name="Vírgula 7 6 2" xfId="2035" xr:uid="{7D526E17-1396-42A3-A109-EF8B981F984C}"/>
    <cellStyle name="Vírgula 7 6 3" xfId="1477" xr:uid="{BBB9B16C-CE76-41BC-8139-1F73763A2F41}"/>
    <cellStyle name="Vírgula 7 6 4" xfId="2653" xr:uid="{FA6CC70C-4B8A-47FA-82A2-C7BE32D26C2E}"/>
    <cellStyle name="Vírgula 7 6 5" xfId="856" xr:uid="{DE000C4E-70B6-4DA3-BFD4-7FA662026EAC}"/>
    <cellStyle name="Vírgula 7 7" xfId="1916" xr:uid="{4129D0E2-2136-4667-BFB2-C98508251012}"/>
    <cellStyle name="Vírgula 7 8" xfId="1358" xr:uid="{C1D55E1E-8B07-4726-B321-7302EC896DA1}"/>
    <cellStyle name="Vírgula 7 9" xfId="2454" xr:uid="{5D010C63-2A57-41A2-9ABA-8E4F22C3F209}"/>
    <cellStyle name="Vírgula 8" xfId="273" xr:uid="{66AD590B-0B34-4CB9-9E29-D253B783A37B}"/>
    <cellStyle name="Vírgula 8 2" xfId="385" xr:uid="{CC88548D-5F19-487F-8129-FEBB60B8B4B8}"/>
    <cellStyle name="Vírgula 8 2 2" xfId="2185" xr:uid="{52EDDDDA-9874-45E0-930E-B0DD6A42DED0}"/>
    <cellStyle name="Vírgula 8 2 3" xfId="1627" xr:uid="{9665666B-83A8-4A77-80FB-0F02D0F6E23B}"/>
    <cellStyle name="Vírgula 8 2 4" xfId="2754" xr:uid="{7D75C86D-2DAF-4194-84DA-63CD32A1466A}"/>
    <cellStyle name="Vírgula 8 2 5" xfId="1006" xr:uid="{033D7A87-DEF3-4E90-92C9-3BB2F1FE9F87}"/>
    <cellStyle name="Vírgula 8 3" xfId="497" xr:uid="{B40D90F8-B598-4108-960F-7A3C4D0A4B82}"/>
    <cellStyle name="Vírgula 8 3 2" xfId="2297" xr:uid="{5EB36B77-E220-4D67-AA7F-810700AFACF2}"/>
    <cellStyle name="Vírgula 8 3 3" xfId="1739" xr:uid="{5E833038-DF8D-45C4-A5C2-74C15A58D509}"/>
    <cellStyle name="Vírgula 8 3 4" xfId="2866" xr:uid="{763EA8BA-2753-4DFA-84AF-CD9FFA104010}"/>
    <cellStyle name="Vírgula 8 3 5" xfId="1118" xr:uid="{AA366750-4F80-454A-93B9-44722C358A8E}"/>
    <cellStyle name="Vírgula 8 4" xfId="2073" xr:uid="{26B0730E-8C13-413B-B449-4AA3C3A88ED7}"/>
    <cellStyle name="Vírgula 8 5" xfId="1515" xr:uid="{EE62FF67-E833-4E7D-8094-3B5FAE224113}"/>
    <cellStyle name="Vírgula 8 6" xfId="2492" xr:uid="{A767C791-8D91-46DC-B537-10F7FD9614DB}"/>
    <cellStyle name="Vírgula 8 7" xfId="894" xr:uid="{48ADB1BE-BFF9-4C38-98BE-D2CC6EB693C2}"/>
    <cellStyle name="Vírgula 9" xfId="1815" xr:uid="{232B54DA-A003-407E-AAB3-4EEEEAB7C323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851647</xdr:colOff>
      <xdr:row>1</xdr:row>
      <xdr:rowOff>159124</xdr:rowOff>
    </xdr:from>
    <xdr:to>
      <xdr:col>9</xdr:col>
      <xdr:colOff>681089</xdr:colOff>
      <xdr:row>1</xdr:row>
      <xdr:rowOff>620279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5C52663-86A1-4B8A-9142-18F7101FA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4588" y="159124"/>
          <a:ext cx="1835295" cy="461155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1</xdr:row>
      <xdr:rowOff>44823</xdr:rowOff>
    </xdr:from>
    <xdr:to>
      <xdr:col>2</xdr:col>
      <xdr:colOff>795618</xdr:colOff>
      <xdr:row>1</xdr:row>
      <xdr:rowOff>782094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9A76FD3-A6B2-4BF4-A18B-C4178B7D4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4" y="44823"/>
          <a:ext cx="795616" cy="737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1</xdr:col>
      <xdr:colOff>93605</xdr:colOff>
      <xdr:row>0</xdr:row>
      <xdr:rowOff>723900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8673C09-E580-43C9-981C-5130AC8DC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2875"/>
          <a:ext cx="62700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2876549</xdr:colOff>
      <xdr:row>0</xdr:row>
      <xdr:rowOff>85725</xdr:rowOff>
    </xdr:from>
    <xdr:to>
      <xdr:col>4</xdr:col>
      <xdr:colOff>78833</xdr:colOff>
      <xdr:row>5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B2DCB2E-4A62-4EA8-A86C-F6431115F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4" y="85725"/>
          <a:ext cx="1317083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21</xdr:row>
      <xdr:rowOff>114301</xdr:rowOff>
    </xdr:from>
    <xdr:to>
      <xdr:col>3</xdr:col>
      <xdr:colOff>646844</xdr:colOff>
      <xdr:row>21</xdr:row>
      <xdr:rowOff>670561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3726181"/>
          <a:ext cx="3550064" cy="556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or.gusmao/Desktop/ORCAMENTO%20MAP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9.OBRAS\VLG0585\SUBPRODUTOS\GER0106%20-%20Relat&#243;rio%20Defesa%20Civil\2-Or&#231;amento\&#193;REA%203\VLG0585-GER0106-ORC-CON-AREA3-RE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ORÇAMENTO"/>
      <sheetName val="PARÂMETROS"/>
      <sheetName val="BDI"/>
    </sheetNames>
    <sheetDataSet>
      <sheetData sheetId="0"/>
      <sheetData sheetId="1"/>
      <sheetData sheetId="2">
        <row r="2">
          <cell r="AO2" t="str">
            <v>AÉREO</v>
          </cell>
        </row>
        <row r="3">
          <cell r="AO3" t="str">
            <v>TERRESTRE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-02"/>
      <sheetName val="Composições"/>
      <sheetName val="BDI"/>
    </sheetNames>
    <sheetDataSet>
      <sheetData sheetId="0"/>
      <sheetData sheetId="1"/>
      <sheetData sheetId="2">
        <row r="22">
          <cell r="D22">
            <v>0.34339999999999998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view="pageBreakPreview" topLeftCell="A70" zoomScale="85" zoomScaleNormal="85" zoomScaleSheetLayoutView="85" workbookViewId="0">
      <selection activeCell="F72" sqref="F72"/>
    </sheetView>
  </sheetViews>
  <sheetFormatPr defaultColWidth="8.85546875" defaultRowHeight="15" outlineLevelRow="1" x14ac:dyDescent="0.25"/>
  <cols>
    <col min="1" max="1" width="2.7109375" style="24" customWidth="1"/>
    <col min="2" max="2" width="8.28515625" style="25" bestFit="1" customWidth="1"/>
    <col min="3" max="3" width="13.42578125" style="25" bestFit="1" customWidth="1"/>
    <col min="4" max="4" width="12" style="25" customWidth="1"/>
    <col min="5" max="5" width="84.5703125" style="82" customWidth="1"/>
    <col min="6" max="6" width="8.5703125" style="25" customWidth="1"/>
    <col min="7" max="7" width="16.42578125" style="39" bestFit="1" customWidth="1"/>
    <col min="8" max="8" width="15.28515625" style="28" customWidth="1"/>
    <col min="9" max="9" width="14.85546875" style="95" customWidth="1"/>
    <col min="10" max="10" width="15" style="28" customWidth="1"/>
    <col min="11" max="14" width="8.85546875" style="24"/>
    <col min="15" max="15" width="4.28515625" style="24" customWidth="1"/>
    <col min="16" max="16" width="8.85546875" style="24"/>
    <col min="17" max="17" width="3.5703125" style="24" customWidth="1"/>
    <col min="18" max="18" width="5.7109375" style="24" customWidth="1"/>
    <col min="19" max="16384" width="8.85546875" style="24"/>
  </cols>
  <sheetData>
    <row r="1" spans="1:10" ht="15.75" thickBot="1" x14ac:dyDescent="0.3"/>
    <row r="2" spans="1:10" ht="64.5" customHeight="1" x14ac:dyDescent="0.25">
      <c r="B2" s="214" t="s">
        <v>82</v>
      </c>
      <c r="C2" s="215"/>
      <c r="D2" s="215"/>
      <c r="E2" s="215"/>
      <c r="F2" s="215"/>
      <c r="G2" s="215"/>
      <c r="H2" s="215"/>
      <c r="I2" s="215"/>
      <c r="J2" s="216"/>
    </row>
    <row r="3" spans="1:10" ht="10.5" customHeight="1" x14ac:dyDescent="0.25">
      <c r="B3" s="217" t="s">
        <v>44</v>
      </c>
      <c r="C3" s="218"/>
      <c r="D3" s="218"/>
      <c r="E3" s="218"/>
      <c r="F3" s="218"/>
      <c r="G3" s="218"/>
      <c r="H3" s="218"/>
      <c r="I3" s="218"/>
      <c r="J3" s="219"/>
    </row>
    <row r="4" spans="1:10" ht="6" customHeight="1" x14ac:dyDescent="0.25">
      <c r="B4" s="220"/>
      <c r="C4" s="221"/>
      <c r="D4" s="221"/>
      <c r="E4" s="221"/>
      <c r="F4" s="221"/>
      <c r="G4" s="221"/>
      <c r="H4" s="221"/>
      <c r="I4" s="221"/>
      <c r="J4" s="222"/>
    </row>
    <row r="5" spans="1:10" x14ac:dyDescent="0.25">
      <c r="B5" s="223" t="s">
        <v>85</v>
      </c>
      <c r="C5" s="224"/>
      <c r="D5" s="224"/>
      <c r="E5" s="224"/>
      <c r="F5" s="224"/>
      <c r="G5" s="224"/>
      <c r="H5" s="225"/>
      <c r="I5" s="226">
        <v>44835</v>
      </c>
      <c r="J5" s="227"/>
    </row>
    <row r="6" spans="1:10" x14ac:dyDescent="0.25">
      <c r="B6" s="232" t="s">
        <v>83</v>
      </c>
      <c r="C6" s="233"/>
      <c r="D6" s="233"/>
      <c r="E6" s="233"/>
      <c r="F6" s="233"/>
      <c r="G6" s="233"/>
      <c r="H6" s="234"/>
      <c r="I6" s="228"/>
      <c r="J6" s="229"/>
    </row>
    <row r="7" spans="1:10" x14ac:dyDescent="0.25">
      <c r="B7" s="235" t="s">
        <v>185</v>
      </c>
      <c r="C7" s="236"/>
      <c r="D7" s="236"/>
      <c r="E7" s="236"/>
      <c r="F7" s="236"/>
      <c r="G7" s="236"/>
      <c r="H7" s="237"/>
      <c r="I7" s="228"/>
      <c r="J7" s="229"/>
    </row>
    <row r="8" spans="1:10" ht="15.75" thickBot="1" x14ac:dyDescent="0.3">
      <c r="B8" s="238" t="s">
        <v>186</v>
      </c>
      <c r="C8" s="239"/>
      <c r="D8" s="239"/>
      <c r="E8" s="239"/>
      <c r="F8" s="239"/>
      <c r="G8" s="239"/>
      <c r="H8" s="240"/>
      <c r="I8" s="230"/>
      <c r="J8" s="231"/>
    </row>
    <row r="9" spans="1:10" x14ac:dyDescent="0.25">
      <c r="A9" s="29"/>
      <c r="B9" s="243" t="s">
        <v>0</v>
      </c>
      <c r="C9" s="245" t="s">
        <v>9</v>
      </c>
      <c r="D9" s="245" t="s">
        <v>10</v>
      </c>
      <c r="E9" s="203" t="s">
        <v>1</v>
      </c>
      <c r="F9" s="241" t="s">
        <v>2</v>
      </c>
      <c r="G9" s="212" t="s">
        <v>8</v>
      </c>
      <c r="H9" s="212" t="s">
        <v>154</v>
      </c>
      <c r="I9" s="208" t="s">
        <v>28</v>
      </c>
      <c r="J9" s="210" t="s">
        <v>29</v>
      </c>
    </row>
    <row r="10" spans="1:10" x14ac:dyDescent="0.25">
      <c r="A10" s="29"/>
      <c r="B10" s="244"/>
      <c r="C10" s="246"/>
      <c r="D10" s="246"/>
      <c r="E10" s="204"/>
      <c r="F10" s="242"/>
      <c r="G10" s="213"/>
      <c r="H10" s="213"/>
      <c r="I10" s="209"/>
      <c r="J10" s="211"/>
    </row>
    <row r="11" spans="1:10" ht="15.75" thickBot="1" x14ac:dyDescent="0.3">
      <c r="A11" s="29"/>
      <c r="B11" s="205" t="s">
        <v>84</v>
      </c>
      <c r="C11" s="206"/>
      <c r="D11" s="206"/>
      <c r="E11" s="206"/>
      <c r="F11" s="206"/>
      <c r="G11" s="206"/>
      <c r="H11" s="206"/>
      <c r="I11" s="206"/>
      <c r="J11" s="207"/>
    </row>
    <row r="12" spans="1:10" ht="15.75" thickBot="1" x14ac:dyDescent="0.3">
      <c r="A12" s="29"/>
      <c r="B12" s="201" t="s">
        <v>41</v>
      </c>
      <c r="C12" s="202"/>
      <c r="D12" s="202"/>
      <c r="E12" s="80" t="s">
        <v>40</v>
      </c>
      <c r="F12" s="102"/>
      <c r="G12" s="45"/>
      <c r="H12" s="46"/>
      <c r="I12" s="90"/>
      <c r="J12" s="83">
        <f>SUM(J13:J22)</f>
        <v>15856.79</v>
      </c>
    </row>
    <row r="13" spans="1:10" s="42" customFormat="1" outlineLevel="1" x14ac:dyDescent="0.25">
      <c r="A13" s="41"/>
      <c r="B13" s="44" t="s">
        <v>34</v>
      </c>
      <c r="C13" s="77" t="s">
        <v>56</v>
      </c>
      <c r="D13" s="78" t="s">
        <v>79</v>
      </c>
      <c r="E13" s="131" t="s">
        <v>66</v>
      </c>
      <c r="F13" s="128" t="s">
        <v>3</v>
      </c>
      <c r="G13" s="130">
        <v>869.24</v>
      </c>
      <c r="H13" s="127">
        <f>ROUND(G13*(1+BDI!$D$21),2)</f>
        <v>1079.8599999999999</v>
      </c>
      <c r="I13" s="108">
        <f>ROUND(4*1.5,2)</f>
        <v>6</v>
      </c>
      <c r="J13" s="84">
        <f t="shared" ref="J13:J22" si="0">ROUND(I13*H13,2)</f>
        <v>6479.16</v>
      </c>
    </row>
    <row r="14" spans="1:10" s="33" customFormat="1" ht="30" outlineLevel="1" x14ac:dyDescent="0.25">
      <c r="A14" s="37"/>
      <c r="B14" s="44" t="s">
        <v>161</v>
      </c>
      <c r="C14" s="76" t="s">
        <v>101</v>
      </c>
      <c r="D14" s="79" t="s">
        <v>79</v>
      </c>
      <c r="E14" s="121" t="s">
        <v>80</v>
      </c>
      <c r="F14" s="126" t="s">
        <v>81</v>
      </c>
      <c r="G14" s="129">
        <v>634.59</v>
      </c>
      <c r="H14" s="127">
        <f>ROUND(G14*(1+BDI!$D$21),2)</f>
        <v>788.35</v>
      </c>
      <c r="I14" s="108">
        <v>1</v>
      </c>
      <c r="J14" s="84">
        <f t="shared" si="0"/>
        <v>788.35</v>
      </c>
    </row>
    <row r="15" spans="1:10" outlineLevel="1" x14ac:dyDescent="0.25">
      <c r="A15" s="29"/>
      <c r="B15" s="44"/>
      <c r="C15" s="31"/>
      <c r="D15" s="31"/>
      <c r="E15" s="56" t="s">
        <v>65</v>
      </c>
      <c r="F15" s="31"/>
      <c r="G15" s="38"/>
      <c r="H15" s="43"/>
      <c r="I15" s="108"/>
      <c r="J15" s="84"/>
    </row>
    <row r="16" spans="1:10" ht="45" outlineLevel="1" x14ac:dyDescent="0.25">
      <c r="A16" s="29"/>
      <c r="B16" s="44" t="s">
        <v>35</v>
      </c>
      <c r="C16" s="31" t="s">
        <v>102</v>
      </c>
      <c r="D16" s="31" t="s">
        <v>79</v>
      </c>
      <c r="E16" s="54" t="s">
        <v>91</v>
      </c>
      <c r="F16" s="31" t="s">
        <v>3</v>
      </c>
      <c r="G16" s="38">
        <v>26.46</v>
      </c>
      <c r="H16" s="43">
        <f>ROUND(G16*(1+BDI!$D$21),2)</f>
        <v>32.869999999999997</v>
      </c>
      <c r="I16" s="116">
        <v>223.22</v>
      </c>
      <c r="J16" s="84">
        <f t="shared" si="0"/>
        <v>7337.24</v>
      </c>
    </row>
    <row r="17" spans="1:12" ht="30" outlineLevel="1" x14ac:dyDescent="0.25">
      <c r="A17" s="29"/>
      <c r="B17" s="44" t="s">
        <v>36</v>
      </c>
      <c r="C17" s="31">
        <v>97622</v>
      </c>
      <c r="D17" s="31" t="s">
        <v>7</v>
      </c>
      <c r="E17" s="54" t="s">
        <v>93</v>
      </c>
      <c r="F17" s="31" t="s">
        <v>4</v>
      </c>
      <c r="G17" s="38">
        <v>58.73</v>
      </c>
      <c r="H17" s="43">
        <f>ROUND(G17*(1+BDI!$D$21),2)</f>
        <v>72.959999999999994</v>
      </c>
      <c r="I17" s="108">
        <f>ROUND(1.5+1.02+1.08,2)</f>
        <v>3.6</v>
      </c>
      <c r="J17" s="84">
        <f t="shared" si="0"/>
        <v>262.66000000000003</v>
      </c>
    </row>
    <row r="18" spans="1:12" outlineLevel="1" x14ac:dyDescent="0.25">
      <c r="A18" s="29"/>
      <c r="B18" s="44" t="s">
        <v>37</v>
      </c>
      <c r="C18" s="31" t="s">
        <v>90</v>
      </c>
      <c r="D18" s="31" t="s">
        <v>79</v>
      </c>
      <c r="E18" s="54" t="s">
        <v>89</v>
      </c>
      <c r="F18" s="31" t="s">
        <v>5</v>
      </c>
      <c r="G18" s="38">
        <v>1.1299999999999999</v>
      </c>
      <c r="H18" s="43">
        <f>ROUND(G18*(1+BDI!$D$21),2)</f>
        <v>1.4</v>
      </c>
      <c r="I18" s="108">
        <f>ROUND(4.6+4.6,2)</f>
        <v>9.1999999999999993</v>
      </c>
      <c r="J18" s="84">
        <f t="shared" si="0"/>
        <v>12.88</v>
      </c>
    </row>
    <row r="19" spans="1:12" ht="30" outlineLevel="1" x14ac:dyDescent="0.25">
      <c r="A19" s="29"/>
      <c r="B19" s="44" t="s">
        <v>57</v>
      </c>
      <c r="C19" s="31">
        <v>97650</v>
      </c>
      <c r="D19" s="31" t="s">
        <v>7</v>
      </c>
      <c r="E19" s="54" t="s">
        <v>94</v>
      </c>
      <c r="F19" s="31" t="s">
        <v>3</v>
      </c>
      <c r="G19" s="38">
        <v>7.49</v>
      </c>
      <c r="H19" s="43">
        <f>ROUND(G19*(1+BDI!$D$21),2)</f>
        <v>9.3000000000000007</v>
      </c>
      <c r="I19" s="108">
        <f>ROUND(10.18+7.68,2)</f>
        <v>17.86</v>
      </c>
      <c r="J19" s="84">
        <f t="shared" si="0"/>
        <v>166.1</v>
      </c>
    </row>
    <row r="20" spans="1:12" ht="30" outlineLevel="1" x14ac:dyDescent="0.25">
      <c r="A20" s="29"/>
      <c r="B20" s="44" t="s">
        <v>58</v>
      </c>
      <c r="C20" s="31">
        <v>97647</v>
      </c>
      <c r="D20" s="31" t="s">
        <v>7</v>
      </c>
      <c r="E20" s="54" t="s">
        <v>92</v>
      </c>
      <c r="F20" s="31" t="s">
        <v>3</v>
      </c>
      <c r="G20" s="38">
        <v>3.48</v>
      </c>
      <c r="H20" s="43">
        <f>ROUND(G20*(1+BDI!$D$21),2)</f>
        <v>4.32</v>
      </c>
      <c r="I20" s="108">
        <f>ROUND(10.18+7.68,2)</f>
        <v>17.86</v>
      </c>
      <c r="J20" s="84">
        <f t="shared" si="0"/>
        <v>77.16</v>
      </c>
    </row>
    <row r="21" spans="1:12" s="34" customFormat="1" outlineLevel="1" x14ac:dyDescent="0.25">
      <c r="A21" s="40"/>
      <c r="B21" s="44" t="s">
        <v>59</v>
      </c>
      <c r="C21" s="31" t="s">
        <v>70</v>
      </c>
      <c r="D21" s="31" t="s">
        <v>79</v>
      </c>
      <c r="E21" s="122" t="s">
        <v>71</v>
      </c>
      <c r="F21" s="31" t="s">
        <v>4</v>
      </c>
      <c r="G21" s="38">
        <v>185.57</v>
      </c>
      <c r="H21" s="43">
        <f>ROUND(G21*(1+BDI!$D$21),2)</f>
        <v>230.53</v>
      </c>
      <c r="I21" s="108">
        <f>ROUND(0.7+0.57+1.6,2)</f>
        <v>2.87</v>
      </c>
      <c r="J21" s="84">
        <f t="shared" si="0"/>
        <v>661.62</v>
      </c>
    </row>
    <row r="22" spans="1:12" s="34" customFormat="1" ht="45" outlineLevel="1" x14ac:dyDescent="0.25">
      <c r="A22" s="40"/>
      <c r="B22" s="44" t="s">
        <v>60</v>
      </c>
      <c r="C22" s="31">
        <v>100982</v>
      </c>
      <c r="D22" s="31" t="s">
        <v>7</v>
      </c>
      <c r="E22" s="122" t="s">
        <v>95</v>
      </c>
      <c r="F22" s="31" t="s">
        <v>4</v>
      </c>
      <c r="G22" s="38">
        <v>8.91</v>
      </c>
      <c r="H22" s="43">
        <f>ROUND(G22*(1+BDI!$D$21),2)</f>
        <v>11.07</v>
      </c>
      <c r="I22" s="116">
        <f>ROUND(I17+I21,2)</f>
        <v>6.47</v>
      </c>
      <c r="J22" s="84">
        <f t="shared" si="0"/>
        <v>71.62</v>
      </c>
      <c r="L22" s="147"/>
    </row>
    <row r="23" spans="1:12" s="34" customFormat="1" ht="15.75" outlineLevel="1" thickBot="1" x14ac:dyDescent="0.3">
      <c r="A23" s="40"/>
      <c r="B23" s="104"/>
      <c r="C23" s="31"/>
      <c r="D23" s="31"/>
      <c r="E23" s="132"/>
      <c r="F23" s="105"/>
      <c r="G23" s="106"/>
      <c r="H23" s="107"/>
      <c r="I23" s="108"/>
      <c r="J23" s="109"/>
    </row>
    <row r="24" spans="1:12" ht="15.75" thickBot="1" x14ac:dyDescent="0.3">
      <c r="A24" s="29"/>
      <c r="B24" s="201" t="s">
        <v>42</v>
      </c>
      <c r="C24" s="202"/>
      <c r="D24" s="202"/>
      <c r="E24" s="80" t="s">
        <v>88</v>
      </c>
      <c r="F24" s="102"/>
      <c r="G24" s="45"/>
      <c r="H24" s="46"/>
      <c r="I24" s="90"/>
      <c r="J24" s="83">
        <f>SUM(J25:J27)</f>
        <v>27578.41</v>
      </c>
    </row>
    <row r="25" spans="1:12" ht="45" x14ac:dyDescent="0.25">
      <c r="A25" s="29"/>
      <c r="B25" s="104" t="s">
        <v>38</v>
      </c>
      <c r="C25" s="31" t="s">
        <v>86</v>
      </c>
      <c r="D25" s="31" t="s">
        <v>79</v>
      </c>
      <c r="E25" s="115" t="s">
        <v>87</v>
      </c>
      <c r="F25" s="105" t="s">
        <v>3</v>
      </c>
      <c r="G25" s="106">
        <v>4.3600000000000003</v>
      </c>
      <c r="H25" s="43">
        <f>ROUND(G25*(1+BDI!$D$21),2)</f>
        <v>5.42</v>
      </c>
      <c r="I25" s="116">
        <v>753.28</v>
      </c>
      <c r="J25" s="109">
        <f t="shared" ref="J25:J26" si="1">ROUND(I25*H25,2)</f>
        <v>4082.78</v>
      </c>
    </row>
    <row r="26" spans="1:12" ht="60" x14ac:dyDescent="0.25">
      <c r="A26" s="29"/>
      <c r="B26" s="104" t="s">
        <v>39</v>
      </c>
      <c r="C26" s="105">
        <v>101230</v>
      </c>
      <c r="D26" s="105" t="s">
        <v>7</v>
      </c>
      <c r="E26" s="54" t="s">
        <v>98</v>
      </c>
      <c r="F26" s="105" t="s">
        <v>4</v>
      </c>
      <c r="G26" s="110">
        <v>11.13</v>
      </c>
      <c r="H26" s="43">
        <f>ROUND(G26*(1+BDI!$D$21),2)</f>
        <v>13.83</v>
      </c>
      <c r="I26" s="116">
        <v>654.21</v>
      </c>
      <c r="J26" s="109">
        <f t="shared" si="1"/>
        <v>9047.7199999999993</v>
      </c>
    </row>
    <row r="27" spans="1:12" x14ac:dyDescent="0.25">
      <c r="A27" s="29"/>
      <c r="B27" s="104" t="s">
        <v>43</v>
      </c>
      <c r="C27" s="31">
        <v>98504</v>
      </c>
      <c r="D27" s="31" t="s">
        <v>7</v>
      </c>
      <c r="E27" s="54" t="s">
        <v>100</v>
      </c>
      <c r="F27" s="105" t="s">
        <v>3</v>
      </c>
      <c r="G27" s="110">
        <v>14.28</v>
      </c>
      <c r="H27" s="107">
        <f>ROUND(G27*(1+[2]BDI!$D$22),2)</f>
        <v>19.18</v>
      </c>
      <c r="I27" s="116">
        <f>I25</f>
        <v>753.28</v>
      </c>
      <c r="J27" s="109">
        <f t="shared" ref="J27" si="2">ROUND(I27*H27,2)</f>
        <v>14447.91</v>
      </c>
    </row>
    <row r="28" spans="1:12" ht="15.75" thickBot="1" x14ac:dyDescent="0.3">
      <c r="A28" s="29"/>
      <c r="B28" s="104"/>
      <c r="C28" s="31"/>
      <c r="D28" s="31"/>
      <c r="E28" s="132"/>
      <c r="F28" s="105"/>
      <c r="G28" s="106"/>
      <c r="H28" s="107"/>
      <c r="I28" s="108"/>
      <c r="J28" s="109"/>
    </row>
    <row r="29" spans="1:12" ht="15.75" thickBot="1" x14ac:dyDescent="0.3">
      <c r="A29" s="29"/>
      <c r="B29" s="201" t="s">
        <v>45</v>
      </c>
      <c r="C29" s="202"/>
      <c r="D29" s="202"/>
      <c r="E29" s="80" t="s">
        <v>97</v>
      </c>
      <c r="F29" s="102"/>
      <c r="G29" s="45"/>
      <c r="H29" s="46"/>
      <c r="I29" s="90"/>
      <c r="J29" s="83">
        <f>SUM(J30:J47)</f>
        <v>176875.21999999997</v>
      </c>
    </row>
    <row r="30" spans="1:12" ht="30" x14ac:dyDescent="0.25">
      <c r="A30" s="29"/>
      <c r="B30" s="104" t="s">
        <v>46</v>
      </c>
      <c r="C30" s="111" t="s">
        <v>96</v>
      </c>
      <c r="D30" s="31" t="s">
        <v>79</v>
      </c>
      <c r="E30" s="133" t="s">
        <v>99</v>
      </c>
      <c r="F30" s="113" t="s">
        <v>3</v>
      </c>
      <c r="G30" s="106">
        <v>24.81</v>
      </c>
      <c r="H30" s="107">
        <f>ROUND(G30*(1+[2]BDI!$D$22),2)</f>
        <v>33.33</v>
      </c>
      <c r="I30" s="108">
        <f>ROUND(I32+I31,2)</f>
        <v>672.16</v>
      </c>
      <c r="J30" s="109">
        <f t="shared" ref="J30:J33" si="3">ROUND(I30*H30,2)</f>
        <v>22403.09</v>
      </c>
    </row>
    <row r="31" spans="1:12" ht="30" x14ac:dyDescent="0.25">
      <c r="A31" s="29"/>
      <c r="B31" s="104" t="s">
        <v>47</v>
      </c>
      <c r="C31" s="155" t="s">
        <v>169</v>
      </c>
      <c r="D31" s="150" t="s">
        <v>79</v>
      </c>
      <c r="E31" s="151" t="s">
        <v>170</v>
      </c>
      <c r="F31" s="152" t="s">
        <v>3</v>
      </c>
      <c r="G31" s="153">
        <v>97.81</v>
      </c>
      <c r="H31" s="107">
        <f>ROUND(G31*(1+[2]BDI!$D$22),2)</f>
        <v>131.4</v>
      </c>
      <c r="I31" s="108">
        <v>526.77</v>
      </c>
      <c r="J31" s="109">
        <f t="shared" si="3"/>
        <v>69217.58</v>
      </c>
    </row>
    <row r="32" spans="1:12" ht="30" x14ac:dyDescent="0.25">
      <c r="A32" s="29"/>
      <c r="B32" s="104" t="s">
        <v>48</v>
      </c>
      <c r="C32" s="155" t="s">
        <v>171</v>
      </c>
      <c r="D32" s="150" t="s">
        <v>79</v>
      </c>
      <c r="E32" s="151" t="s">
        <v>172</v>
      </c>
      <c r="F32" s="152" t="s">
        <v>3</v>
      </c>
      <c r="G32" s="153">
        <v>95.43</v>
      </c>
      <c r="H32" s="107">
        <f>ROUND(G32*(1+[2]BDI!$D$22),2)</f>
        <v>128.19999999999999</v>
      </c>
      <c r="I32" s="108">
        <v>145.38999999999999</v>
      </c>
      <c r="J32" s="109">
        <f t="shared" si="3"/>
        <v>18639</v>
      </c>
    </row>
    <row r="33" spans="1:11" s="160" customFormat="1" ht="45" x14ac:dyDescent="0.25">
      <c r="A33" s="156"/>
      <c r="B33" s="35" t="s">
        <v>61</v>
      </c>
      <c r="C33" s="149">
        <v>94267</v>
      </c>
      <c r="D33" s="31" t="s">
        <v>7</v>
      </c>
      <c r="E33" s="133" t="s">
        <v>103</v>
      </c>
      <c r="F33" s="149" t="s">
        <v>5</v>
      </c>
      <c r="G33" s="157">
        <v>51.75</v>
      </c>
      <c r="H33" s="158">
        <f>ROUND(G33*(1+[2]BDI!$D$22),2)</f>
        <v>69.52</v>
      </c>
      <c r="I33" s="116">
        <v>252.76</v>
      </c>
      <c r="J33" s="159">
        <f t="shared" si="3"/>
        <v>17571.88</v>
      </c>
    </row>
    <row r="34" spans="1:11" ht="45" x14ac:dyDescent="0.25">
      <c r="A34" s="29"/>
      <c r="B34" s="104" t="s">
        <v>143</v>
      </c>
      <c r="C34" s="111">
        <v>94268</v>
      </c>
      <c r="D34" s="31" t="s">
        <v>7</v>
      </c>
      <c r="E34" s="133" t="s">
        <v>104</v>
      </c>
      <c r="F34" s="113" t="s">
        <v>5</v>
      </c>
      <c r="G34" s="110">
        <v>56.62</v>
      </c>
      <c r="H34" s="107">
        <f>ROUND(G34*(1+[2]BDI!$D$22),2)</f>
        <v>76.06</v>
      </c>
      <c r="I34" s="108">
        <v>35.03</v>
      </c>
      <c r="J34" s="109">
        <f>ROUND(I34*H34,2)</f>
        <v>2664.38</v>
      </c>
    </row>
    <row r="35" spans="1:11" ht="30" x14ac:dyDescent="0.25">
      <c r="A35" s="29"/>
      <c r="B35" s="35" t="s">
        <v>144</v>
      </c>
      <c r="C35" s="149">
        <v>94263</v>
      </c>
      <c r="D35" s="31" t="s">
        <v>7</v>
      </c>
      <c r="E35" s="133" t="s">
        <v>174</v>
      </c>
      <c r="F35" s="149" t="s">
        <v>5</v>
      </c>
      <c r="G35" s="157">
        <v>33.57</v>
      </c>
      <c r="H35" s="158">
        <f>ROUND(G35*(1+[2]BDI!$D$22),2)</f>
        <v>45.1</v>
      </c>
      <c r="I35" s="116">
        <v>125.71</v>
      </c>
      <c r="J35" s="159">
        <f>ROUND(I35*H35,2)</f>
        <v>5669.52</v>
      </c>
      <c r="K35" s="148"/>
    </row>
    <row r="36" spans="1:11" x14ac:dyDescent="0.25">
      <c r="A36" s="29"/>
      <c r="B36" s="112"/>
      <c r="C36" s="31"/>
      <c r="D36" s="31"/>
      <c r="E36" s="56" t="s">
        <v>156</v>
      </c>
      <c r="F36" s="105"/>
      <c r="G36" s="106"/>
      <c r="H36" s="107"/>
      <c r="I36" s="108"/>
      <c r="J36" s="109"/>
    </row>
    <row r="37" spans="1:11" x14ac:dyDescent="0.25">
      <c r="A37" s="29"/>
      <c r="B37" s="104" t="s">
        <v>145</v>
      </c>
      <c r="C37" s="31" t="s">
        <v>152</v>
      </c>
      <c r="D37" s="31" t="s">
        <v>79</v>
      </c>
      <c r="E37" s="134" t="s">
        <v>153</v>
      </c>
      <c r="F37" s="105" t="s">
        <v>4</v>
      </c>
      <c r="G37" s="110">
        <v>42.18</v>
      </c>
      <c r="H37" s="107">
        <f>ROUND(G37*(1+[2]BDI!$D$22),2)</f>
        <v>56.66</v>
      </c>
      <c r="I37" s="108">
        <f>ROUND(229.67*0.4*0.4,2)</f>
        <v>36.75</v>
      </c>
      <c r="J37" s="109">
        <f>ROUND(I37*H37,2)</f>
        <v>2082.2600000000002</v>
      </c>
    </row>
    <row r="38" spans="1:11" x14ac:dyDescent="0.25">
      <c r="A38" s="29"/>
      <c r="B38" s="104" t="s">
        <v>146</v>
      </c>
      <c r="C38" s="31" t="s">
        <v>176</v>
      </c>
      <c r="D38" s="31" t="s">
        <v>79</v>
      </c>
      <c r="E38" s="134" t="s">
        <v>177</v>
      </c>
      <c r="F38" s="105" t="s">
        <v>106</v>
      </c>
      <c r="G38" s="110">
        <v>1684.57</v>
      </c>
      <c r="H38" s="107">
        <f>ROUND(G38*(1+[2]BDI!$D$22),2)</f>
        <v>2263.0500000000002</v>
      </c>
      <c r="I38" s="108">
        <v>1</v>
      </c>
      <c r="J38" s="109">
        <f t="shared" ref="J38:J39" si="4">ROUND(I38*H38,2)</f>
        <v>2263.0500000000002</v>
      </c>
    </row>
    <row r="39" spans="1:11" x14ac:dyDescent="0.25">
      <c r="A39" s="29"/>
      <c r="B39" s="104" t="s">
        <v>147</v>
      </c>
      <c r="C39" s="31" t="s">
        <v>178</v>
      </c>
      <c r="D39" s="31" t="s">
        <v>79</v>
      </c>
      <c r="E39" s="134" t="s">
        <v>179</v>
      </c>
      <c r="F39" s="105" t="s">
        <v>106</v>
      </c>
      <c r="G39" s="110">
        <v>302.25</v>
      </c>
      <c r="H39" s="107">
        <f>ROUND(G39*(1+[2]BDI!$D$22),2)</f>
        <v>406.04</v>
      </c>
      <c r="I39" s="108">
        <v>1</v>
      </c>
      <c r="J39" s="109">
        <f t="shared" si="4"/>
        <v>406.04</v>
      </c>
    </row>
    <row r="40" spans="1:11" x14ac:dyDescent="0.25">
      <c r="A40" s="29"/>
      <c r="B40" s="104" t="s">
        <v>148</v>
      </c>
      <c r="C40" s="31" t="s">
        <v>138</v>
      </c>
      <c r="D40" s="31" t="s">
        <v>79</v>
      </c>
      <c r="E40" s="134" t="s">
        <v>139</v>
      </c>
      <c r="F40" s="105" t="s">
        <v>4</v>
      </c>
      <c r="G40" s="110">
        <v>217.88</v>
      </c>
      <c r="H40" s="107">
        <f>ROUND(G40*(1+[2]BDI!$D$22),2)</f>
        <v>292.7</v>
      </c>
      <c r="I40" s="108">
        <f>ROUND(229.67*0.4*0.05,2)</f>
        <v>4.59</v>
      </c>
      <c r="J40" s="109">
        <f t="shared" ref="J40:J47" si="5">ROUND(I40*H40,2)</f>
        <v>1343.49</v>
      </c>
    </row>
    <row r="41" spans="1:11" x14ac:dyDescent="0.25">
      <c r="A41" s="29"/>
      <c r="B41" s="104" t="s">
        <v>149</v>
      </c>
      <c r="C41" s="31">
        <v>97669</v>
      </c>
      <c r="D41" s="31" t="s">
        <v>7</v>
      </c>
      <c r="E41" s="54" t="s">
        <v>182</v>
      </c>
      <c r="F41" s="105" t="s">
        <v>5</v>
      </c>
      <c r="G41" s="110">
        <v>19.260000000000002</v>
      </c>
      <c r="H41" s="107">
        <f>ROUND(G41*(1+[2]BDI!$D$22),2)</f>
        <v>25.87</v>
      </c>
      <c r="I41" s="108">
        <v>229.67</v>
      </c>
      <c r="J41" s="109">
        <f t="shared" si="5"/>
        <v>5941.56</v>
      </c>
    </row>
    <row r="42" spans="1:11" ht="30" x14ac:dyDescent="0.25">
      <c r="A42" s="29"/>
      <c r="B42" s="104" t="s">
        <v>150</v>
      </c>
      <c r="C42" s="31">
        <v>92979</v>
      </c>
      <c r="D42" s="31" t="s">
        <v>7</v>
      </c>
      <c r="E42" s="55" t="s">
        <v>140</v>
      </c>
      <c r="F42" s="105" t="s">
        <v>5</v>
      </c>
      <c r="G42" s="110">
        <v>8.4700000000000006</v>
      </c>
      <c r="H42" s="107">
        <f>ROUND(G42*(1+[2]BDI!$D$22),2)</f>
        <v>11.38</v>
      </c>
      <c r="I42" s="108">
        <f>ROUND(229.67*3,2)</f>
        <v>689.01</v>
      </c>
      <c r="J42" s="109">
        <f t="shared" si="5"/>
        <v>7840.93</v>
      </c>
    </row>
    <row r="43" spans="1:11" ht="30" x14ac:dyDescent="0.25">
      <c r="A43" s="29"/>
      <c r="B43" s="104" t="s">
        <v>151</v>
      </c>
      <c r="C43" s="31">
        <v>97881</v>
      </c>
      <c r="D43" s="31" t="s">
        <v>7</v>
      </c>
      <c r="E43" s="54" t="s">
        <v>168</v>
      </c>
      <c r="F43" s="105" t="s">
        <v>106</v>
      </c>
      <c r="G43" s="110">
        <v>129.61000000000001</v>
      </c>
      <c r="H43" s="107">
        <f>ROUND(G43*(1+[2]BDI!$D$22),2)</f>
        <v>174.12</v>
      </c>
      <c r="I43" s="108">
        <f>I45</f>
        <v>13</v>
      </c>
      <c r="J43" s="109">
        <f t="shared" si="5"/>
        <v>2263.56</v>
      </c>
    </row>
    <row r="44" spans="1:11" ht="30" x14ac:dyDescent="0.25">
      <c r="A44" s="29"/>
      <c r="B44" s="104" t="s">
        <v>173</v>
      </c>
      <c r="C44" s="31">
        <v>94965</v>
      </c>
      <c r="D44" s="31" t="s">
        <v>7</v>
      </c>
      <c r="E44" s="55" t="s">
        <v>141</v>
      </c>
      <c r="F44" s="105" t="s">
        <v>4</v>
      </c>
      <c r="G44" s="110">
        <v>425.53</v>
      </c>
      <c r="H44" s="107">
        <f>ROUND(G44*(1+[2]BDI!$D$22),2)</f>
        <v>571.66</v>
      </c>
      <c r="I44" s="108">
        <f>ROUND(229.67*0.4*0.1,2)</f>
        <v>9.19</v>
      </c>
      <c r="J44" s="109">
        <f t="shared" si="5"/>
        <v>5253.56</v>
      </c>
    </row>
    <row r="45" spans="1:11" ht="30" x14ac:dyDescent="0.25">
      <c r="A45" s="29"/>
      <c r="B45" s="104" t="s">
        <v>175</v>
      </c>
      <c r="C45" s="31">
        <v>100619</v>
      </c>
      <c r="D45" s="31" t="s">
        <v>7</v>
      </c>
      <c r="E45" s="54" t="s">
        <v>105</v>
      </c>
      <c r="F45" s="105" t="s">
        <v>106</v>
      </c>
      <c r="G45" s="110">
        <v>607.07000000000005</v>
      </c>
      <c r="H45" s="107">
        <f>ROUND(G45*(1+[2]BDI!$D$22),2)</f>
        <v>815.54</v>
      </c>
      <c r="I45" s="108">
        <v>13</v>
      </c>
      <c r="J45" s="109">
        <f t="shared" si="5"/>
        <v>10602.02</v>
      </c>
    </row>
    <row r="46" spans="1:11" x14ac:dyDescent="0.25">
      <c r="A46" s="29"/>
      <c r="B46" s="104" t="s">
        <v>180</v>
      </c>
      <c r="C46" s="31" t="s">
        <v>107</v>
      </c>
      <c r="D46" s="31" t="s">
        <v>79</v>
      </c>
      <c r="E46" s="54" t="s">
        <v>108</v>
      </c>
      <c r="F46" s="105" t="s">
        <v>106</v>
      </c>
      <c r="G46" s="110">
        <v>131.94</v>
      </c>
      <c r="H46" s="107">
        <f>ROUND(G46*(1+[2]BDI!$D$22),2)</f>
        <v>177.25</v>
      </c>
      <c r="I46" s="108">
        <f>I45</f>
        <v>13</v>
      </c>
      <c r="J46" s="109">
        <f t="shared" si="5"/>
        <v>2304.25</v>
      </c>
    </row>
    <row r="47" spans="1:11" x14ac:dyDescent="0.25">
      <c r="A47" s="29"/>
      <c r="B47" s="104" t="s">
        <v>181</v>
      </c>
      <c r="C47" s="31">
        <v>93382</v>
      </c>
      <c r="D47" s="31" t="s">
        <v>7</v>
      </c>
      <c r="E47" s="54" t="s">
        <v>142</v>
      </c>
      <c r="F47" s="105" t="s">
        <v>4</v>
      </c>
      <c r="G47" s="110">
        <v>33.130000000000003</v>
      </c>
      <c r="H47" s="107">
        <f>ROUND(G47*(1+[2]BDI!$D$22),2)</f>
        <v>44.51</v>
      </c>
      <c r="I47" s="108">
        <f>ROUND(229.67*0.4*0.1,2)</f>
        <v>9.19</v>
      </c>
      <c r="J47" s="109">
        <f t="shared" si="5"/>
        <v>409.05</v>
      </c>
    </row>
    <row r="48" spans="1:11" ht="15.75" thickBot="1" x14ac:dyDescent="0.3">
      <c r="A48" s="29"/>
      <c r="B48" s="112"/>
      <c r="C48" s="31"/>
      <c r="D48" s="31"/>
      <c r="E48" s="54"/>
      <c r="F48" s="105"/>
      <c r="G48" s="110"/>
      <c r="H48" s="107"/>
      <c r="I48" s="108"/>
      <c r="J48" s="109"/>
    </row>
    <row r="49" spans="1:10" ht="15.75" thickBot="1" x14ac:dyDescent="0.3">
      <c r="A49" s="29"/>
      <c r="B49" s="201" t="s">
        <v>49</v>
      </c>
      <c r="C49" s="202"/>
      <c r="D49" s="202"/>
      <c r="E49" s="80" t="s">
        <v>114</v>
      </c>
      <c r="F49" s="102"/>
      <c r="G49" s="45"/>
      <c r="H49" s="46"/>
      <c r="I49" s="90"/>
      <c r="J49" s="83">
        <f>SUM(J50:J54)</f>
        <v>53468.25</v>
      </c>
    </row>
    <row r="50" spans="1:10" x14ac:dyDescent="0.25">
      <c r="A50" s="29"/>
      <c r="B50" s="35" t="s">
        <v>50</v>
      </c>
      <c r="C50" s="31" t="s">
        <v>69</v>
      </c>
      <c r="D50" s="31" t="s">
        <v>79</v>
      </c>
      <c r="E50" s="54" t="s">
        <v>68</v>
      </c>
      <c r="F50" s="31" t="s">
        <v>55</v>
      </c>
      <c r="G50" s="38">
        <v>18.47</v>
      </c>
      <c r="H50" s="107">
        <f>ROUND(G50*(1+[2]BDI!$D$22),2)</f>
        <v>24.81</v>
      </c>
      <c r="I50" s="117">
        <f>ROUND((199.11*2),2)</f>
        <v>398.22</v>
      </c>
      <c r="J50" s="109">
        <f t="shared" ref="J50:J53" si="6">ROUND(I50*H50,2)</f>
        <v>9879.84</v>
      </c>
    </row>
    <row r="51" spans="1:10" x14ac:dyDescent="0.25">
      <c r="A51" s="29"/>
      <c r="B51" s="35" t="s">
        <v>51</v>
      </c>
      <c r="C51" s="31" t="s">
        <v>162</v>
      </c>
      <c r="D51" s="31" t="s">
        <v>79</v>
      </c>
      <c r="E51" s="54" t="s">
        <v>163</v>
      </c>
      <c r="F51" s="31" t="s">
        <v>4</v>
      </c>
      <c r="G51" s="38">
        <v>4631.5600000000004</v>
      </c>
      <c r="H51" s="107">
        <f>ROUND(G51*(1+[2]BDI!$D$22),2)</f>
        <v>6222.04</v>
      </c>
      <c r="I51" s="108">
        <f>ROUND(8.06*0.06,2)</f>
        <v>0.48</v>
      </c>
      <c r="J51" s="109">
        <f t="shared" si="6"/>
        <v>2986.58</v>
      </c>
    </row>
    <row r="52" spans="1:10" ht="30" x14ac:dyDescent="0.25">
      <c r="A52" s="29"/>
      <c r="B52" s="35" t="s">
        <v>128</v>
      </c>
      <c r="C52" s="31">
        <v>102213</v>
      </c>
      <c r="D52" s="31" t="s">
        <v>7</v>
      </c>
      <c r="E52" s="54" t="s">
        <v>164</v>
      </c>
      <c r="F52" s="31" t="s">
        <v>3</v>
      </c>
      <c r="G52" s="38">
        <v>20.03</v>
      </c>
      <c r="H52" s="107">
        <f>ROUND(G52*(1+[2]BDI!$D$22),2)</f>
        <v>26.91</v>
      </c>
      <c r="I52" s="108">
        <v>20.85</v>
      </c>
      <c r="J52" s="109">
        <f t="shared" si="6"/>
        <v>561.07000000000005</v>
      </c>
    </row>
    <row r="53" spans="1:10" x14ac:dyDescent="0.25">
      <c r="A53" s="29"/>
      <c r="B53" s="35" t="s">
        <v>129</v>
      </c>
      <c r="C53" s="31" t="s">
        <v>166</v>
      </c>
      <c r="D53" s="31" t="s">
        <v>79</v>
      </c>
      <c r="E53" s="54" t="s">
        <v>167</v>
      </c>
      <c r="F53" s="31" t="s">
        <v>3</v>
      </c>
      <c r="G53" s="38">
        <v>865.04</v>
      </c>
      <c r="H53" s="107">
        <f>ROUND(G53*(1+[2]BDI!$D$22),2)</f>
        <v>1162.0899999999999</v>
      </c>
      <c r="I53" s="108">
        <f>ROUND((2.67*4)+(1.8*4)+(8+8),2)</f>
        <v>33.880000000000003</v>
      </c>
      <c r="J53" s="109">
        <f t="shared" si="6"/>
        <v>39371.61</v>
      </c>
    </row>
    <row r="54" spans="1:10" ht="30" x14ac:dyDescent="0.25">
      <c r="A54" s="29"/>
      <c r="B54" s="35" t="s">
        <v>165</v>
      </c>
      <c r="C54" s="31">
        <v>101173</v>
      </c>
      <c r="D54" s="31" t="s">
        <v>7</v>
      </c>
      <c r="E54" s="114" t="s">
        <v>124</v>
      </c>
      <c r="F54" s="31" t="s">
        <v>5</v>
      </c>
      <c r="G54" s="85">
        <v>59.85</v>
      </c>
      <c r="H54" s="43">
        <f>ROUND(G54*(1+BDI!$D$21),2)</f>
        <v>74.349999999999994</v>
      </c>
      <c r="I54" s="108">
        <f>ROUND(6*1.5,2)</f>
        <v>9</v>
      </c>
      <c r="J54" s="84">
        <f>ROUND(I54*H54,2)</f>
        <v>669.15</v>
      </c>
    </row>
    <row r="55" spans="1:10" ht="15.75" thickBot="1" x14ac:dyDescent="0.3">
      <c r="A55" s="29"/>
      <c r="B55" s="141"/>
      <c r="C55" s="142"/>
      <c r="D55" s="142"/>
      <c r="E55" s="143"/>
      <c r="F55" s="142"/>
      <c r="G55" s="144"/>
      <c r="H55" s="145"/>
      <c r="I55" s="146"/>
      <c r="J55" s="84"/>
    </row>
    <row r="56" spans="1:10" ht="15.75" thickBot="1" x14ac:dyDescent="0.3">
      <c r="A56" s="29"/>
      <c r="B56" s="201" t="s">
        <v>52</v>
      </c>
      <c r="C56" s="202"/>
      <c r="D56" s="202"/>
      <c r="E56" s="80" t="s">
        <v>115</v>
      </c>
      <c r="F56" s="102"/>
      <c r="G56" s="45"/>
      <c r="H56" s="46"/>
      <c r="I56" s="90"/>
      <c r="J56" s="83">
        <f>SUM(J58:J66)</f>
        <v>38083.750000000007</v>
      </c>
    </row>
    <row r="57" spans="1:10" x14ac:dyDescent="0.25">
      <c r="A57" s="29"/>
      <c r="B57" s="35"/>
      <c r="C57" s="31"/>
      <c r="D57" s="31"/>
      <c r="E57" s="56" t="s">
        <v>118</v>
      </c>
      <c r="F57" s="31"/>
      <c r="G57" s="38"/>
      <c r="H57" s="43"/>
      <c r="I57" s="91"/>
      <c r="J57" s="84"/>
    </row>
    <row r="58" spans="1:10" x14ac:dyDescent="0.25">
      <c r="A58" s="29"/>
      <c r="B58" s="35" t="s">
        <v>62</v>
      </c>
      <c r="C58" s="31" t="s">
        <v>116</v>
      </c>
      <c r="D58" s="31" t="s">
        <v>79</v>
      </c>
      <c r="E58" s="114" t="s">
        <v>117</v>
      </c>
      <c r="F58" s="31" t="s">
        <v>4</v>
      </c>
      <c r="G58" s="85">
        <v>29.03</v>
      </c>
      <c r="H58" s="43">
        <f>ROUND(G58*(1+BDI!$D$21),2)</f>
        <v>36.06</v>
      </c>
      <c r="I58" s="108">
        <f>ROUND(15.05*1.5,2)</f>
        <v>22.58</v>
      </c>
      <c r="J58" s="84">
        <f t="shared" ref="J58:J62" si="7">ROUND(I58*H58,2)</f>
        <v>814.23</v>
      </c>
    </row>
    <row r="59" spans="1:10" ht="30" x14ac:dyDescent="0.25">
      <c r="A59" s="29"/>
      <c r="B59" s="35" t="s">
        <v>63</v>
      </c>
      <c r="C59" s="31">
        <v>97083</v>
      </c>
      <c r="D59" s="31" t="s">
        <v>7</v>
      </c>
      <c r="E59" s="114" t="s">
        <v>119</v>
      </c>
      <c r="F59" s="31" t="s">
        <v>3</v>
      </c>
      <c r="G59" s="85">
        <v>3.37</v>
      </c>
      <c r="H59" s="43">
        <f>ROUND(G59*(1+BDI!$D$21),2)</f>
        <v>4.1900000000000004</v>
      </c>
      <c r="I59" s="108">
        <f>15.05</f>
        <v>15.05</v>
      </c>
      <c r="J59" s="84">
        <f t="shared" si="7"/>
        <v>63.06</v>
      </c>
    </row>
    <row r="60" spans="1:10" x14ac:dyDescent="0.25">
      <c r="A60" s="29"/>
      <c r="B60" s="35" t="s">
        <v>64</v>
      </c>
      <c r="C60" s="31">
        <v>101747</v>
      </c>
      <c r="D60" s="31" t="s">
        <v>120</v>
      </c>
      <c r="E60" s="114" t="s">
        <v>121</v>
      </c>
      <c r="F60" s="31" t="s">
        <v>3</v>
      </c>
      <c r="G60" s="85">
        <v>76.8</v>
      </c>
      <c r="H60" s="43">
        <f>ROUND(G60*(1+BDI!$D$21),2)</f>
        <v>95.41</v>
      </c>
      <c r="I60" s="108">
        <f>I59</f>
        <v>15.05</v>
      </c>
      <c r="J60" s="84">
        <f t="shared" si="7"/>
        <v>1435.92</v>
      </c>
    </row>
    <row r="61" spans="1:10" ht="30" x14ac:dyDescent="0.25">
      <c r="A61" s="29"/>
      <c r="B61" s="35" t="s">
        <v>72</v>
      </c>
      <c r="C61" s="31">
        <v>97088</v>
      </c>
      <c r="D61" s="31" t="s">
        <v>7</v>
      </c>
      <c r="E61" s="114" t="s">
        <v>122</v>
      </c>
      <c r="F61" s="31" t="s">
        <v>55</v>
      </c>
      <c r="G61" s="85">
        <v>19.48</v>
      </c>
      <c r="H61" s="43">
        <f>ROUND(G61*(1+BDI!$D$21),2)</f>
        <v>24.2</v>
      </c>
      <c r="I61" s="108">
        <f>ROUND((I60*0.1)*80,2)</f>
        <v>120.4</v>
      </c>
      <c r="J61" s="84">
        <f t="shared" si="7"/>
        <v>2913.68</v>
      </c>
    </row>
    <row r="62" spans="1:10" ht="45" x14ac:dyDescent="0.25">
      <c r="A62" s="29"/>
      <c r="B62" s="182" t="s">
        <v>67</v>
      </c>
      <c r="C62" s="183">
        <v>99839</v>
      </c>
      <c r="D62" s="76" t="s">
        <v>7</v>
      </c>
      <c r="E62" s="114" t="s">
        <v>184</v>
      </c>
      <c r="F62" s="183" t="s">
        <v>5</v>
      </c>
      <c r="G62" s="184">
        <v>531.99</v>
      </c>
      <c r="H62" s="185">
        <f>ROUND(G62*(1+BDI!$D$21),2)</f>
        <v>660.89</v>
      </c>
      <c r="I62" s="186">
        <v>21.59</v>
      </c>
      <c r="J62" s="187">
        <f t="shared" si="7"/>
        <v>14268.62</v>
      </c>
    </row>
    <row r="63" spans="1:10" x14ac:dyDescent="0.25">
      <c r="A63" s="29"/>
      <c r="B63" s="136"/>
      <c r="C63" s="137"/>
      <c r="D63" s="138"/>
      <c r="E63" s="125" t="s">
        <v>123</v>
      </c>
      <c r="F63" s="137"/>
      <c r="G63" s="139"/>
      <c r="H63" s="123"/>
      <c r="I63" s="140"/>
      <c r="J63" s="124"/>
    </row>
    <row r="64" spans="1:10" ht="30" x14ac:dyDescent="0.25">
      <c r="A64" s="29"/>
      <c r="B64" s="35" t="s">
        <v>130</v>
      </c>
      <c r="C64" s="31">
        <v>101173</v>
      </c>
      <c r="D64" s="31" t="s">
        <v>7</v>
      </c>
      <c r="E64" s="114" t="s">
        <v>124</v>
      </c>
      <c r="F64" s="31" t="s">
        <v>5</v>
      </c>
      <c r="G64" s="85">
        <v>59.85</v>
      </c>
      <c r="H64" s="43">
        <f>ROUND(G64*(1+BDI!$D$21),2)</f>
        <v>74.349999999999994</v>
      </c>
      <c r="I64" s="108">
        <f>ROUND(17*3,2)</f>
        <v>51</v>
      </c>
      <c r="J64" s="84">
        <f>ROUND(I64*H64,2)</f>
        <v>3791.85</v>
      </c>
    </row>
    <row r="65" spans="1:19" x14ac:dyDescent="0.25">
      <c r="A65" s="29"/>
      <c r="B65" s="35" t="s">
        <v>131</v>
      </c>
      <c r="C65" s="31" t="s">
        <v>125</v>
      </c>
      <c r="D65" s="31" t="s">
        <v>79</v>
      </c>
      <c r="E65" s="114" t="s">
        <v>126</v>
      </c>
      <c r="F65" s="31" t="s">
        <v>3</v>
      </c>
      <c r="G65" s="85">
        <v>84.97</v>
      </c>
      <c r="H65" s="43">
        <f>ROUND(G65*(1+BDI!$D$21),2)</f>
        <v>105.56</v>
      </c>
      <c r="I65" s="108">
        <f>ROUND(6+128.76,2)</f>
        <v>134.76</v>
      </c>
      <c r="J65" s="84">
        <f t="shared" ref="J65:J66" si="8">ROUND(I65*H65,2)</f>
        <v>14225.27</v>
      </c>
    </row>
    <row r="66" spans="1:19" ht="30" x14ac:dyDescent="0.25">
      <c r="A66" s="29"/>
      <c r="B66" s="35" t="s">
        <v>183</v>
      </c>
      <c r="C66" s="31">
        <v>90280</v>
      </c>
      <c r="D66" s="31" t="s">
        <v>7</v>
      </c>
      <c r="E66" s="114" t="s">
        <v>127</v>
      </c>
      <c r="F66" s="31" t="s">
        <v>4</v>
      </c>
      <c r="G66" s="85">
        <v>547.29</v>
      </c>
      <c r="H66" s="43">
        <f>ROUND(G66*(1+BDI!$D$21),2)</f>
        <v>679.9</v>
      </c>
      <c r="I66" s="117">
        <f>ROUND((0.0165*3)*17,2)</f>
        <v>0.84</v>
      </c>
      <c r="J66" s="84">
        <f t="shared" si="8"/>
        <v>571.12</v>
      </c>
    </row>
    <row r="67" spans="1:19" ht="15.75" thickBot="1" x14ac:dyDescent="0.3">
      <c r="A67" s="29"/>
      <c r="B67" s="35"/>
      <c r="C67" s="31"/>
      <c r="D67" s="76"/>
      <c r="E67" s="54"/>
      <c r="F67" s="31"/>
      <c r="G67" s="38"/>
      <c r="H67" s="43"/>
      <c r="I67" s="92"/>
      <c r="J67" s="84"/>
    </row>
    <row r="68" spans="1:19" ht="15.75" thickBot="1" x14ac:dyDescent="0.3">
      <c r="A68" s="29"/>
      <c r="B68" s="201" t="s">
        <v>132</v>
      </c>
      <c r="C68" s="202"/>
      <c r="D68" s="202"/>
      <c r="E68" s="80" t="s">
        <v>53</v>
      </c>
      <c r="F68" s="102"/>
      <c r="G68" s="45"/>
      <c r="H68" s="46"/>
      <c r="I68" s="90"/>
      <c r="J68" s="83">
        <f>SUM(J69:J76)</f>
        <v>20885.88</v>
      </c>
    </row>
    <row r="69" spans="1:19" outlineLevel="1" x14ac:dyDescent="0.25">
      <c r="A69" s="29"/>
      <c r="B69" s="35"/>
      <c r="C69" s="31"/>
      <c r="D69" s="31"/>
      <c r="E69" s="56" t="s">
        <v>54</v>
      </c>
      <c r="F69" s="31"/>
      <c r="G69" s="38"/>
      <c r="H69" s="43"/>
      <c r="I69" s="91"/>
      <c r="J69" s="84"/>
    </row>
    <row r="70" spans="1:19" ht="45" outlineLevel="1" x14ac:dyDescent="0.25">
      <c r="A70" s="29"/>
      <c r="B70" s="35" t="s">
        <v>133</v>
      </c>
      <c r="C70" s="31">
        <v>103324</v>
      </c>
      <c r="D70" s="76" t="s">
        <v>7</v>
      </c>
      <c r="E70" s="55" t="s">
        <v>157</v>
      </c>
      <c r="F70" s="31" t="s">
        <v>3</v>
      </c>
      <c r="G70" s="38">
        <v>73.400000000000006</v>
      </c>
      <c r="H70" s="43">
        <f>ROUND(G70*(1+BDI!$D$21),2)</f>
        <v>91.18</v>
      </c>
      <c r="I70" s="116">
        <v>56.29</v>
      </c>
      <c r="J70" s="84">
        <f>ROUND(I70*H70,2)</f>
        <v>5132.5200000000004</v>
      </c>
    </row>
    <row r="71" spans="1:19" outlineLevel="1" x14ac:dyDescent="0.25">
      <c r="A71" s="29"/>
      <c r="B71" s="35" t="s">
        <v>134</v>
      </c>
      <c r="C71" s="31" t="s">
        <v>111</v>
      </c>
      <c r="D71" s="76" t="s">
        <v>79</v>
      </c>
      <c r="E71" s="55" t="s">
        <v>112</v>
      </c>
      <c r="F71" s="31" t="s">
        <v>3</v>
      </c>
      <c r="G71" s="53">
        <v>115.78</v>
      </c>
      <c r="H71" s="43">
        <f>ROUND(G71*(1+BDI!$D$21),2)</f>
        <v>143.83000000000001</v>
      </c>
      <c r="I71" s="108">
        <f>I70</f>
        <v>56.29</v>
      </c>
      <c r="J71" s="84">
        <f>ROUND(I71*H71,2)</f>
        <v>8096.19</v>
      </c>
    </row>
    <row r="72" spans="1:19" s="34" customFormat="1" x14ac:dyDescent="0.25">
      <c r="A72" s="40"/>
      <c r="B72" s="35" t="s">
        <v>135</v>
      </c>
      <c r="C72" s="31">
        <v>98504</v>
      </c>
      <c r="D72" s="31" t="s">
        <v>7</v>
      </c>
      <c r="E72" s="54" t="s">
        <v>100</v>
      </c>
      <c r="F72" s="105" t="s">
        <v>3</v>
      </c>
      <c r="G72" s="110">
        <v>14.28</v>
      </c>
      <c r="H72" s="107">
        <f>ROUND(G72*(1+[2]BDI!$D$22),2)</f>
        <v>19.18</v>
      </c>
      <c r="I72" s="108">
        <v>32.17</v>
      </c>
      <c r="J72" s="109">
        <f>ROUND(I72*H72,2)</f>
        <v>617.02</v>
      </c>
      <c r="Q72" s="24"/>
    </row>
    <row r="73" spans="1:19" s="34" customFormat="1" x14ac:dyDescent="0.25">
      <c r="A73" s="40"/>
      <c r="B73" s="35" t="s">
        <v>136</v>
      </c>
      <c r="C73" s="31">
        <v>98509</v>
      </c>
      <c r="D73" s="31" t="s">
        <v>7</v>
      </c>
      <c r="E73" s="54" t="s">
        <v>113</v>
      </c>
      <c r="F73" s="105" t="s">
        <v>106</v>
      </c>
      <c r="G73" s="110">
        <v>45.99</v>
      </c>
      <c r="H73" s="107">
        <f>ROUND(G73*(1+[2]BDI!$D$22),2)</f>
        <v>61.78</v>
      </c>
      <c r="I73" s="108">
        <v>40</v>
      </c>
      <c r="J73" s="109">
        <f>ROUND(I73*H73,2)</f>
        <v>2471.1999999999998</v>
      </c>
      <c r="Q73" s="24"/>
    </row>
    <row r="74" spans="1:19" s="34" customFormat="1" x14ac:dyDescent="0.25">
      <c r="A74" s="40"/>
      <c r="B74" s="35" t="s">
        <v>137</v>
      </c>
      <c r="C74" s="31" t="s">
        <v>109</v>
      </c>
      <c r="D74" s="31" t="s">
        <v>79</v>
      </c>
      <c r="E74" s="114" t="s">
        <v>110</v>
      </c>
      <c r="F74" s="31" t="s">
        <v>3</v>
      </c>
      <c r="G74" s="85">
        <v>253.59</v>
      </c>
      <c r="H74" s="43">
        <f>ROUND(G74*(1+BDI!$D$21),2)</f>
        <v>315.02999999999997</v>
      </c>
      <c r="I74" s="108">
        <v>5.52</v>
      </c>
      <c r="J74" s="84">
        <f t="shared" ref="J74:J75" si="9">ROUND(I74*H74,2)</f>
        <v>1738.97</v>
      </c>
      <c r="K74" s="36"/>
      <c r="L74" s="36"/>
      <c r="M74" s="36"/>
      <c r="N74" s="36"/>
      <c r="O74" s="36"/>
      <c r="P74" s="36"/>
      <c r="Q74" s="36"/>
      <c r="R74" s="36"/>
      <c r="S74" s="36"/>
    </row>
    <row r="75" spans="1:19" s="34" customFormat="1" ht="30" x14ac:dyDescent="0.25">
      <c r="A75" s="40"/>
      <c r="B75" s="35" t="s">
        <v>160</v>
      </c>
      <c r="C75" s="31" t="s">
        <v>158</v>
      </c>
      <c r="D75" s="31" t="s">
        <v>79</v>
      </c>
      <c r="E75" s="114" t="s">
        <v>159</v>
      </c>
      <c r="F75" s="31" t="s">
        <v>106</v>
      </c>
      <c r="G75" s="85">
        <v>1139.01</v>
      </c>
      <c r="H75" s="43">
        <f>ROUND(G75*(1+BDI!$D$21),2)</f>
        <v>1414.99</v>
      </c>
      <c r="I75" s="108">
        <v>2</v>
      </c>
      <c r="J75" s="84">
        <f t="shared" si="9"/>
        <v>2829.98</v>
      </c>
      <c r="K75" s="36"/>
      <c r="L75" s="36"/>
      <c r="M75" s="36"/>
      <c r="N75" s="36"/>
      <c r="O75" s="36"/>
      <c r="P75" s="36"/>
      <c r="Q75" s="36"/>
      <c r="R75" s="36"/>
      <c r="S75" s="36"/>
    </row>
    <row r="76" spans="1:19" s="34" customFormat="1" x14ac:dyDescent="0.25">
      <c r="A76" s="40"/>
      <c r="B76" s="96"/>
      <c r="C76" s="97"/>
      <c r="D76" s="97"/>
      <c r="E76" s="55"/>
      <c r="F76" s="97"/>
      <c r="G76" s="98"/>
      <c r="H76" s="99"/>
      <c r="I76" s="100"/>
      <c r="J76" s="101"/>
    </row>
    <row r="77" spans="1:19" ht="20.25" customHeight="1" thickBot="1" x14ac:dyDescent="0.3">
      <c r="A77" s="29"/>
      <c r="B77" s="47"/>
      <c r="C77" s="32"/>
      <c r="D77" s="32"/>
      <c r="E77" s="81"/>
      <c r="F77" s="48"/>
      <c r="G77" s="48"/>
      <c r="H77" s="49"/>
      <c r="I77" s="93" t="s">
        <v>6</v>
      </c>
      <c r="J77" s="52">
        <f>J12+J24+J29+J49+J56+J68</f>
        <v>332748.3</v>
      </c>
    </row>
    <row r="78" spans="1:19" ht="24" customHeight="1" x14ac:dyDescent="0.25">
      <c r="B78" s="173"/>
      <c r="C78" s="174"/>
      <c r="D78" s="174"/>
      <c r="E78" s="161"/>
      <c r="F78" s="161"/>
      <c r="G78" s="161"/>
      <c r="H78" s="161"/>
      <c r="I78" s="161"/>
      <c r="J78" s="162"/>
    </row>
    <row r="79" spans="1:19" ht="22.15" customHeight="1" x14ac:dyDescent="0.25">
      <c r="B79" s="166" t="s">
        <v>187</v>
      </c>
      <c r="C79" s="167"/>
      <c r="D79" s="168"/>
      <c r="E79" s="194" t="s">
        <v>189</v>
      </c>
      <c r="F79" s="194"/>
      <c r="G79" s="194"/>
      <c r="H79" s="195" t="s">
        <v>191</v>
      </c>
      <c r="I79" s="195"/>
      <c r="J79" s="196"/>
    </row>
    <row r="80" spans="1:19" x14ac:dyDescent="0.25">
      <c r="B80" s="169" t="s">
        <v>188</v>
      </c>
      <c r="C80" s="170"/>
      <c r="D80" s="168"/>
      <c r="E80" s="194" t="s">
        <v>190</v>
      </c>
      <c r="F80" s="194"/>
      <c r="G80" s="194"/>
      <c r="H80" s="194" t="s">
        <v>192</v>
      </c>
      <c r="I80" s="197"/>
      <c r="J80" s="198"/>
    </row>
    <row r="81" spans="2:10" ht="15" customHeight="1" x14ac:dyDescent="0.25">
      <c r="B81" s="171" t="s">
        <v>78</v>
      </c>
      <c r="C81" s="172">
        <v>6081815307</v>
      </c>
      <c r="D81" s="168"/>
      <c r="E81" s="193"/>
      <c r="F81" s="193"/>
      <c r="G81" s="135"/>
      <c r="H81" s="199" t="s">
        <v>193</v>
      </c>
      <c r="I81" s="199"/>
      <c r="J81" s="200"/>
    </row>
    <row r="82" spans="2:10" ht="15.75" thickBot="1" x14ac:dyDescent="0.3">
      <c r="B82" s="163"/>
      <c r="C82" s="164"/>
      <c r="D82" s="164"/>
      <c r="E82" s="164"/>
      <c r="F82" s="164"/>
      <c r="G82" s="164"/>
      <c r="H82" s="164"/>
      <c r="I82" s="164"/>
      <c r="J82" s="165"/>
    </row>
    <row r="83" spans="2:10" x14ac:dyDescent="0.25">
      <c r="B83" s="86"/>
      <c r="C83" s="86"/>
      <c r="D83" s="86"/>
      <c r="E83" s="87"/>
      <c r="F83" s="86"/>
      <c r="G83" s="88"/>
      <c r="H83" s="89"/>
      <c r="I83" s="94"/>
      <c r="J83" s="89"/>
    </row>
    <row r="85" spans="2:10" x14ac:dyDescent="0.25">
      <c r="G85" s="50"/>
      <c r="H85" s="51"/>
    </row>
  </sheetData>
  <dataConsolidate/>
  <mergeCells count="29">
    <mergeCell ref="B68:D68"/>
    <mergeCell ref="B56:D56"/>
    <mergeCell ref="B49:D49"/>
    <mergeCell ref="B2:J2"/>
    <mergeCell ref="B3:J4"/>
    <mergeCell ref="B5:H5"/>
    <mergeCell ref="I5:J8"/>
    <mergeCell ref="B6:H6"/>
    <mergeCell ref="B7:H7"/>
    <mergeCell ref="B8:H8"/>
    <mergeCell ref="B29:D29"/>
    <mergeCell ref="B12:D12"/>
    <mergeCell ref="F9:F10"/>
    <mergeCell ref="B9:B10"/>
    <mergeCell ref="C9:C10"/>
    <mergeCell ref="D9:D10"/>
    <mergeCell ref="B24:D24"/>
    <mergeCell ref="E9:E10"/>
    <mergeCell ref="B11:J11"/>
    <mergeCell ref="I9:I10"/>
    <mergeCell ref="J9:J10"/>
    <mergeCell ref="G9:G10"/>
    <mergeCell ref="H9:H10"/>
    <mergeCell ref="E81:F81"/>
    <mergeCell ref="E79:G79"/>
    <mergeCell ref="E80:G80"/>
    <mergeCell ref="H79:J79"/>
    <mergeCell ref="H80:J80"/>
    <mergeCell ref="H81:J81"/>
  </mergeCells>
  <phoneticPr fontId="31" type="noConversion"/>
  <conditionalFormatting sqref="G14">
    <cfRule type="expression" dxfId="0" priority="2" stopIfTrue="1">
      <formula>H14&lt;6</formula>
    </cfRule>
  </conditionalFormatting>
  <dataValidations count="1">
    <dataValidation operator="greaterThanOrEqual" allowBlank="1" showInputMessage="1" showErrorMessage="1" sqref="C9:J9 C86:H1048576 C83:H84 B2:B4 C3:J4 H12:J12 J68 Q69:S71 U69:XFD71 B57:B62 B12:G14 B24:J24 C26:D27 B49:J49 C25:H25 H13:H23 F56:J56 B25:B27 B29:J29 E67:G67 B28:D28 C76 E76:G76 Q68:XFD68 C72:D73 F72:G73 C70:G71 B15:D23 Q72:XFD1048576 B83:B1048576 K68:P1048576 I83:J1048576 C67 I5:J8 B7:B9 C50:C53 B30:D48 H58:H62 B63:J63 H64:H67 H70:H76 E36:E44 B56:D56 E56:E57 F15:G23 F26:H28 F50:G53 H50:H55 B50:B55 K2:XFD67 F30:H48 B64:B77 C77:J77 E81 B79 B81 H81 H79" xr:uid="{00000000-0002-0000-0000-000000000000}"/>
  </dataValidations>
  <printOptions horizontalCentered="1"/>
  <pageMargins left="0.25" right="0.25" top="0.75" bottom="0.75" header="0.3" footer="0.3"/>
  <pageSetup paperSize="9" scale="52" fitToHeight="0" orientation="portrait" r:id="rId1"/>
  <rowBreaks count="1" manualBreakCount="1">
    <brk id="55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8C82-76CF-4A20-B7AA-3916759FB81D}">
  <dimension ref="A1:H51"/>
  <sheetViews>
    <sheetView view="pageBreakPreview" zoomScale="85" zoomScaleNormal="100" zoomScaleSheetLayoutView="85" workbookViewId="0">
      <selection activeCell="D12" sqref="D12:D13"/>
    </sheetView>
  </sheetViews>
  <sheetFormatPr defaultRowHeight="15" x14ac:dyDescent="0.25"/>
  <cols>
    <col min="1" max="1" width="8.85546875" style="57"/>
    <col min="2" max="2" width="21.5703125" style="57" customWidth="1"/>
    <col min="3" max="5" width="12.7109375" style="57" bestFit="1" customWidth="1"/>
    <col min="6" max="6" width="16.140625" style="57" customWidth="1"/>
    <col min="7" max="7" width="8.85546875" style="57"/>
    <col min="8" max="8" width="14.42578125" style="57" bestFit="1" customWidth="1"/>
    <col min="9" max="248" width="8.85546875" style="57"/>
    <col min="249" max="249" width="21.5703125" style="57" customWidth="1"/>
    <col min="250" max="258" width="10.85546875" style="57" customWidth="1"/>
    <col min="259" max="259" width="11.28515625" style="57" customWidth="1"/>
    <col min="260" max="260" width="10.85546875" style="57" customWidth="1"/>
    <col min="261" max="261" width="10.7109375" style="57" customWidth="1"/>
    <col min="262" max="262" width="16.140625" style="57" customWidth="1"/>
    <col min="263" max="504" width="8.85546875" style="57"/>
    <col min="505" max="505" width="21.5703125" style="57" customWidth="1"/>
    <col min="506" max="514" width="10.85546875" style="57" customWidth="1"/>
    <col min="515" max="515" width="11.28515625" style="57" customWidth="1"/>
    <col min="516" max="516" width="10.85546875" style="57" customWidth="1"/>
    <col min="517" max="517" width="10.7109375" style="57" customWidth="1"/>
    <col min="518" max="518" width="16.140625" style="57" customWidth="1"/>
    <col min="519" max="760" width="8.85546875" style="57"/>
    <col min="761" max="761" width="21.5703125" style="57" customWidth="1"/>
    <col min="762" max="770" width="10.85546875" style="57" customWidth="1"/>
    <col min="771" max="771" width="11.28515625" style="57" customWidth="1"/>
    <col min="772" max="772" width="10.85546875" style="57" customWidth="1"/>
    <col min="773" max="773" width="10.7109375" style="57" customWidth="1"/>
    <col min="774" max="774" width="16.140625" style="57" customWidth="1"/>
    <col min="775" max="1016" width="8.85546875" style="57"/>
    <col min="1017" max="1017" width="21.5703125" style="57" customWidth="1"/>
    <col min="1018" max="1026" width="10.85546875" style="57" customWidth="1"/>
    <col min="1027" max="1027" width="11.28515625" style="57" customWidth="1"/>
    <col min="1028" max="1028" width="10.85546875" style="57" customWidth="1"/>
    <col min="1029" max="1029" width="10.7109375" style="57" customWidth="1"/>
    <col min="1030" max="1030" width="16.140625" style="57" customWidth="1"/>
    <col min="1031" max="1272" width="8.85546875" style="57"/>
    <col min="1273" max="1273" width="21.5703125" style="57" customWidth="1"/>
    <col min="1274" max="1282" width="10.85546875" style="57" customWidth="1"/>
    <col min="1283" max="1283" width="11.28515625" style="57" customWidth="1"/>
    <col min="1284" max="1284" width="10.85546875" style="57" customWidth="1"/>
    <col min="1285" max="1285" width="10.7109375" style="57" customWidth="1"/>
    <col min="1286" max="1286" width="16.140625" style="57" customWidth="1"/>
    <col min="1287" max="1528" width="8.85546875" style="57"/>
    <col min="1529" max="1529" width="21.5703125" style="57" customWidth="1"/>
    <col min="1530" max="1538" width="10.85546875" style="57" customWidth="1"/>
    <col min="1539" max="1539" width="11.28515625" style="57" customWidth="1"/>
    <col min="1540" max="1540" width="10.85546875" style="57" customWidth="1"/>
    <col min="1541" max="1541" width="10.7109375" style="57" customWidth="1"/>
    <col min="1542" max="1542" width="16.140625" style="57" customWidth="1"/>
    <col min="1543" max="1784" width="8.85546875" style="57"/>
    <col min="1785" max="1785" width="21.5703125" style="57" customWidth="1"/>
    <col min="1786" max="1794" width="10.85546875" style="57" customWidth="1"/>
    <col min="1795" max="1795" width="11.28515625" style="57" customWidth="1"/>
    <col min="1796" max="1796" width="10.85546875" style="57" customWidth="1"/>
    <col min="1797" max="1797" width="10.7109375" style="57" customWidth="1"/>
    <col min="1798" max="1798" width="16.140625" style="57" customWidth="1"/>
    <col min="1799" max="2040" width="8.85546875" style="57"/>
    <col min="2041" max="2041" width="21.5703125" style="57" customWidth="1"/>
    <col min="2042" max="2050" width="10.85546875" style="57" customWidth="1"/>
    <col min="2051" max="2051" width="11.28515625" style="57" customWidth="1"/>
    <col min="2052" max="2052" width="10.85546875" style="57" customWidth="1"/>
    <col min="2053" max="2053" width="10.7109375" style="57" customWidth="1"/>
    <col min="2054" max="2054" width="16.140625" style="57" customWidth="1"/>
    <col min="2055" max="2296" width="8.85546875" style="57"/>
    <col min="2297" max="2297" width="21.5703125" style="57" customWidth="1"/>
    <col min="2298" max="2306" width="10.85546875" style="57" customWidth="1"/>
    <col min="2307" max="2307" width="11.28515625" style="57" customWidth="1"/>
    <col min="2308" max="2308" width="10.85546875" style="57" customWidth="1"/>
    <col min="2309" max="2309" width="10.7109375" style="57" customWidth="1"/>
    <col min="2310" max="2310" width="16.140625" style="57" customWidth="1"/>
    <col min="2311" max="2552" width="8.85546875" style="57"/>
    <col min="2553" max="2553" width="21.5703125" style="57" customWidth="1"/>
    <col min="2554" max="2562" width="10.85546875" style="57" customWidth="1"/>
    <col min="2563" max="2563" width="11.28515625" style="57" customWidth="1"/>
    <col min="2564" max="2564" width="10.85546875" style="57" customWidth="1"/>
    <col min="2565" max="2565" width="10.7109375" style="57" customWidth="1"/>
    <col min="2566" max="2566" width="16.140625" style="57" customWidth="1"/>
    <col min="2567" max="2808" width="8.85546875" style="57"/>
    <col min="2809" max="2809" width="21.5703125" style="57" customWidth="1"/>
    <col min="2810" max="2818" width="10.85546875" style="57" customWidth="1"/>
    <col min="2819" max="2819" width="11.28515625" style="57" customWidth="1"/>
    <col min="2820" max="2820" width="10.85546875" style="57" customWidth="1"/>
    <col min="2821" max="2821" width="10.7109375" style="57" customWidth="1"/>
    <col min="2822" max="2822" width="16.140625" style="57" customWidth="1"/>
    <col min="2823" max="3064" width="8.85546875" style="57"/>
    <col min="3065" max="3065" width="21.5703125" style="57" customWidth="1"/>
    <col min="3066" max="3074" width="10.85546875" style="57" customWidth="1"/>
    <col min="3075" max="3075" width="11.28515625" style="57" customWidth="1"/>
    <col min="3076" max="3076" width="10.85546875" style="57" customWidth="1"/>
    <col min="3077" max="3077" width="10.7109375" style="57" customWidth="1"/>
    <col min="3078" max="3078" width="16.140625" style="57" customWidth="1"/>
    <col min="3079" max="3320" width="8.85546875" style="57"/>
    <col min="3321" max="3321" width="21.5703125" style="57" customWidth="1"/>
    <col min="3322" max="3330" width="10.85546875" style="57" customWidth="1"/>
    <col min="3331" max="3331" width="11.28515625" style="57" customWidth="1"/>
    <col min="3332" max="3332" width="10.85546875" style="57" customWidth="1"/>
    <col min="3333" max="3333" width="10.7109375" style="57" customWidth="1"/>
    <col min="3334" max="3334" width="16.140625" style="57" customWidth="1"/>
    <col min="3335" max="3576" width="8.85546875" style="57"/>
    <col min="3577" max="3577" width="21.5703125" style="57" customWidth="1"/>
    <col min="3578" max="3586" width="10.85546875" style="57" customWidth="1"/>
    <col min="3587" max="3587" width="11.28515625" style="57" customWidth="1"/>
    <col min="3588" max="3588" width="10.85546875" style="57" customWidth="1"/>
    <col min="3589" max="3589" width="10.7109375" style="57" customWidth="1"/>
    <col min="3590" max="3590" width="16.140625" style="57" customWidth="1"/>
    <col min="3591" max="3832" width="8.85546875" style="57"/>
    <col min="3833" max="3833" width="21.5703125" style="57" customWidth="1"/>
    <col min="3834" max="3842" width="10.85546875" style="57" customWidth="1"/>
    <col min="3843" max="3843" width="11.28515625" style="57" customWidth="1"/>
    <col min="3844" max="3844" width="10.85546875" style="57" customWidth="1"/>
    <col min="3845" max="3845" width="10.7109375" style="57" customWidth="1"/>
    <col min="3846" max="3846" width="16.140625" style="57" customWidth="1"/>
    <col min="3847" max="4088" width="8.85546875" style="57"/>
    <col min="4089" max="4089" width="21.5703125" style="57" customWidth="1"/>
    <col min="4090" max="4098" width="10.85546875" style="57" customWidth="1"/>
    <col min="4099" max="4099" width="11.28515625" style="57" customWidth="1"/>
    <col min="4100" max="4100" width="10.85546875" style="57" customWidth="1"/>
    <col min="4101" max="4101" width="10.7109375" style="57" customWidth="1"/>
    <col min="4102" max="4102" width="16.140625" style="57" customWidth="1"/>
    <col min="4103" max="4344" width="8.85546875" style="57"/>
    <col min="4345" max="4345" width="21.5703125" style="57" customWidth="1"/>
    <col min="4346" max="4354" width="10.85546875" style="57" customWidth="1"/>
    <col min="4355" max="4355" width="11.28515625" style="57" customWidth="1"/>
    <col min="4356" max="4356" width="10.85546875" style="57" customWidth="1"/>
    <col min="4357" max="4357" width="10.7109375" style="57" customWidth="1"/>
    <col min="4358" max="4358" width="16.140625" style="57" customWidth="1"/>
    <col min="4359" max="4600" width="8.85546875" style="57"/>
    <col min="4601" max="4601" width="21.5703125" style="57" customWidth="1"/>
    <col min="4602" max="4610" width="10.85546875" style="57" customWidth="1"/>
    <col min="4611" max="4611" width="11.28515625" style="57" customWidth="1"/>
    <col min="4612" max="4612" width="10.85546875" style="57" customWidth="1"/>
    <col min="4613" max="4613" width="10.7109375" style="57" customWidth="1"/>
    <col min="4614" max="4614" width="16.140625" style="57" customWidth="1"/>
    <col min="4615" max="4856" width="8.85546875" style="57"/>
    <col min="4857" max="4857" width="21.5703125" style="57" customWidth="1"/>
    <col min="4858" max="4866" width="10.85546875" style="57" customWidth="1"/>
    <col min="4867" max="4867" width="11.28515625" style="57" customWidth="1"/>
    <col min="4868" max="4868" width="10.85546875" style="57" customWidth="1"/>
    <col min="4869" max="4869" width="10.7109375" style="57" customWidth="1"/>
    <col min="4870" max="4870" width="16.140625" style="57" customWidth="1"/>
    <col min="4871" max="5112" width="8.85546875" style="57"/>
    <col min="5113" max="5113" width="21.5703125" style="57" customWidth="1"/>
    <col min="5114" max="5122" width="10.85546875" style="57" customWidth="1"/>
    <col min="5123" max="5123" width="11.28515625" style="57" customWidth="1"/>
    <col min="5124" max="5124" width="10.85546875" style="57" customWidth="1"/>
    <col min="5125" max="5125" width="10.7109375" style="57" customWidth="1"/>
    <col min="5126" max="5126" width="16.140625" style="57" customWidth="1"/>
    <col min="5127" max="5368" width="8.85546875" style="57"/>
    <col min="5369" max="5369" width="21.5703125" style="57" customWidth="1"/>
    <col min="5370" max="5378" width="10.85546875" style="57" customWidth="1"/>
    <col min="5379" max="5379" width="11.28515625" style="57" customWidth="1"/>
    <col min="5380" max="5380" width="10.85546875" style="57" customWidth="1"/>
    <col min="5381" max="5381" width="10.7109375" style="57" customWidth="1"/>
    <col min="5382" max="5382" width="16.140625" style="57" customWidth="1"/>
    <col min="5383" max="5624" width="8.85546875" style="57"/>
    <col min="5625" max="5625" width="21.5703125" style="57" customWidth="1"/>
    <col min="5626" max="5634" width="10.85546875" style="57" customWidth="1"/>
    <col min="5635" max="5635" width="11.28515625" style="57" customWidth="1"/>
    <col min="5636" max="5636" width="10.85546875" style="57" customWidth="1"/>
    <col min="5637" max="5637" width="10.7109375" style="57" customWidth="1"/>
    <col min="5638" max="5638" width="16.140625" style="57" customWidth="1"/>
    <col min="5639" max="5880" width="8.85546875" style="57"/>
    <col min="5881" max="5881" width="21.5703125" style="57" customWidth="1"/>
    <col min="5882" max="5890" width="10.85546875" style="57" customWidth="1"/>
    <col min="5891" max="5891" width="11.28515625" style="57" customWidth="1"/>
    <col min="5892" max="5892" width="10.85546875" style="57" customWidth="1"/>
    <col min="5893" max="5893" width="10.7109375" style="57" customWidth="1"/>
    <col min="5894" max="5894" width="16.140625" style="57" customWidth="1"/>
    <col min="5895" max="6136" width="8.85546875" style="57"/>
    <col min="6137" max="6137" width="21.5703125" style="57" customWidth="1"/>
    <col min="6138" max="6146" width="10.85546875" style="57" customWidth="1"/>
    <col min="6147" max="6147" width="11.28515625" style="57" customWidth="1"/>
    <col min="6148" max="6148" width="10.85546875" style="57" customWidth="1"/>
    <col min="6149" max="6149" width="10.7109375" style="57" customWidth="1"/>
    <col min="6150" max="6150" width="16.140625" style="57" customWidth="1"/>
    <col min="6151" max="6392" width="8.85546875" style="57"/>
    <col min="6393" max="6393" width="21.5703125" style="57" customWidth="1"/>
    <col min="6394" max="6402" width="10.85546875" style="57" customWidth="1"/>
    <col min="6403" max="6403" width="11.28515625" style="57" customWidth="1"/>
    <col min="6404" max="6404" width="10.85546875" style="57" customWidth="1"/>
    <col min="6405" max="6405" width="10.7109375" style="57" customWidth="1"/>
    <col min="6406" max="6406" width="16.140625" style="57" customWidth="1"/>
    <col min="6407" max="6648" width="8.85546875" style="57"/>
    <col min="6649" max="6649" width="21.5703125" style="57" customWidth="1"/>
    <col min="6650" max="6658" width="10.85546875" style="57" customWidth="1"/>
    <col min="6659" max="6659" width="11.28515625" style="57" customWidth="1"/>
    <col min="6660" max="6660" width="10.85546875" style="57" customWidth="1"/>
    <col min="6661" max="6661" width="10.7109375" style="57" customWidth="1"/>
    <col min="6662" max="6662" width="16.140625" style="57" customWidth="1"/>
    <col min="6663" max="6904" width="8.85546875" style="57"/>
    <col min="6905" max="6905" width="21.5703125" style="57" customWidth="1"/>
    <col min="6906" max="6914" width="10.85546875" style="57" customWidth="1"/>
    <col min="6915" max="6915" width="11.28515625" style="57" customWidth="1"/>
    <col min="6916" max="6916" width="10.85546875" style="57" customWidth="1"/>
    <col min="6917" max="6917" width="10.7109375" style="57" customWidth="1"/>
    <col min="6918" max="6918" width="16.140625" style="57" customWidth="1"/>
    <col min="6919" max="7160" width="8.85546875" style="57"/>
    <col min="7161" max="7161" width="21.5703125" style="57" customWidth="1"/>
    <col min="7162" max="7170" width="10.85546875" style="57" customWidth="1"/>
    <col min="7171" max="7171" width="11.28515625" style="57" customWidth="1"/>
    <col min="7172" max="7172" width="10.85546875" style="57" customWidth="1"/>
    <col min="7173" max="7173" width="10.7109375" style="57" customWidth="1"/>
    <col min="7174" max="7174" width="16.140625" style="57" customWidth="1"/>
    <col min="7175" max="7416" width="8.85546875" style="57"/>
    <col min="7417" max="7417" width="21.5703125" style="57" customWidth="1"/>
    <col min="7418" max="7426" width="10.85546875" style="57" customWidth="1"/>
    <col min="7427" max="7427" width="11.28515625" style="57" customWidth="1"/>
    <col min="7428" max="7428" width="10.85546875" style="57" customWidth="1"/>
    <col min="7429" max="7429" width="10.7109375" style="57" customWidth="1"/>
    <col min="7430" max="7430" width="16.140625" style="57" customWidth="1"/>
    <col min="7431" max="7672" width="8.85546875" style="57"/>
    <col min="7673" max="7673" width="21.5703125" style="57" customWidth="1"/>
    <col min="7674" max="7682" width="10.85546875" style="57" customWidth="1"/>
    <col min="7683" max="7683" width="11.28515625" style="57" customWidth="1"/>
    <col min="7684" max="7684" width="10.85546875" style="57" customWidth="1"/>
    <col min="7685" max="7685" width="10.7109375" style="57" customWidth="1"/>
    <col min="7686" max="7686" width="16.140625" style="57" customWidth="1"/>
    <col min="7687" max="7928" width="8.85546875" style="57"/>
    <col min="7929" max="7929" width="21.5703125" style="57" customWidth="1"/>
    <col min="7930" max="7938" width="10.85546875" style="57" customWidth="1"/>
    <col min="7939" max="7939" width="11.28515625" style="57" customWidth="1"/>
    <col min="7940" max="7940" width="10.85546875" style="57" customWidth="1"/>
    <col min="7941" max="7941" width="10.7109375" style="57" customWidth="1"/>
    <col min="7942" max="7942" width="16.140625" style="57" customWidth="1"/>
    <col min="7943" max="8184" width="8.85546875" style="57"/>
    <col min="8185" max="8185" width="21.5703125" style="57" customWidth="1"/>
    <col min="8186" max="8194" width="10.85546875" style="57" customWidth="1"/>
    <col min="8195" max="8195" width="11.28515625" style="57" customWidth="1"/>
    <col min="8196" max="8196" width="10.85546875" style="57" customWidth="1"/>
    <col min="8197" max="8197" width="10.7109375" style="57" customWidth="1"/>
    <col min="8198" max="8198" width="16.140625" style="57" customWidth="1"/>
    <col min="8199" max="8440" width="8.85546875" style="57"/>
    <col min="8441" max="8441" width="21.5703125" style="57" customWidth="1"/>
    <col min="8442" max="8450" width="10.85546875" style="57" customWidth="1"/>
    <col min="8451" max="8451" width="11.28515625" style="57" customWidth="1"/>
    <col min="8452" max="8452" width="10.85546875" style="57" customWidth="1"/>
    <col min="8453" max="8453" width="10.7109375" style="57" customWidth="1"/>
    <col min="8454" max="8454" width="16.140625" style="57" customWidth="1"/>
    <col min="8455" max="8696" width="8.85546875" style="57"/>
    <col min="8697" max="8697" width="21.5703125" style="57" customWidth="1"/>
    <col min="8698" max="8706" width="10.85546875" style="57" customWidth="1"/>
    <col min="8707" max="8707" width="11.28515625" style="57" customWidth="1"/>
    <col min="8708" max="8708" width="10.85546875" style="57" customWidth="1"/>
    <col min="8709" max="8709" width="10.7109375" style="57" customWidth="1"/>
    <col min="8710" max="8710" width="16.140625" style="57" customWidth="1"/>
    <col min="8711" max="8952" width="8.85546875" style="57"/>
    <col min="8953" max="8953" width="21.5703125" style="57" customWidth="1"/>
    <col min="8954" max="8962" width="10.85546875" style="57" customWidth="1"/>
    <col min="8963" max="8963" width="11.28515625" style="57" customWidth="1"/>
    <col min="8964" max="8964" width="10.85546875" style="57" customWidth="1"/>
    <col min="8965" max="8965" width="10.7109375" style="57" customWidth="1"/>
    <col min="8966" max="8966" width="16.140625" style="57" customWidth="1"/>
    <col min="8967" max="9208" width="8.85546875" style="57"/>
    <col min="9209" max="9209" width="21.5703125" style="57" customWidth="1"/>
    <col min="9210" max="9218" width="10.85546875" style="57" customWidth="1"/>
    <col min="9219" max="9219" width="11.28515625" style="57" customWidth="1"/>
    <col min="9220" max="9220" width="10.85546875" style="57" customWidth="1"/>
    <col min="9221" max="9221" width="10.7109375" style="57" customWidth="1"/>
    <col min="9222" max="9222" width="16.140625" style="57" customWidth="1"/>
    <col min="9223" max="9464" width="8.85546875" style="57"/>
    <col min="9465" max="9465" width="21.5703125" style="57" customWidth="1"/>
    <col min="9466" max="9474" width="10.85546875" style="57" customWidth="1"/>
    <col min="9475" max="9475" width="11.28515625" style="57" customWidth="1"/>
    <col min="9476" max="9476" width="10.85546875" style="57" customWidth="1"/>
    <col min="9477" max="9477" width="10.7109375" style="57" customWidth="1"/>
    <col min="9478" max="9478" width="16.140625" style="57" customWidth="1"/>
    <col min="9479" max="9720" width="8.85546875" style="57"/>
    <col min="9721" max="9721" width="21.5703125" style="57" customWidth="1"/>
    <col min="9722" max="9730" width="10.85546875" style="57" customWidth="1"/>
    <col min="9731" max="9731" width="11.28515625" style="57" customWidth="1"/>
    <col min="9732" max="9732" width="10.85546875" style="57" customWidth="1"/>
    <col min="9733" max="9733" width="10.7109375" style="57" customWidth="1"/>
    <col min="9734" max="9734" width="16.140625" style="57" customWidth="1"/>
    <col min="9735" max="9976" width="8.85546875" style="57"/>
    <col min="9977" max="9977" width="21.5703125" style="57" customWidth="1"/>
    <col min="9978" max="9986" width="10.85546875" style="57" customWidth="1"/>
    <col min="9987" max="9987" width="11.28515625" style="57" customWidth="1"/>
    <col min="9988" max="9988" width="10.85546875" style="57" customWidth="1"/>
    <col min="9989" max="9989" width="10.7109375" style="57" customWidth="1"/>
    <col min="9990" max="9990" width="16.140625" style="57" customWidth="1"/>
    <col min="9991" max="10232" width="8.85546875" style="57"/>
    <col min="10233" max="10233" width="21.5703125" style="57" customWidth="1"/>
    <col min="10234" max="10242" width="10.85546875" style="57" customWidth="1"/>
    <col min="10243" max="10243" width="11.28515625" style="57" customWidth="1"/>
    <col min="10244" max="10244" width="10.85546875" style="57" customWidth="1"/>
    <col min="10245" max="10245" width="10.7109375" style="57" customWidth="1"/>
    <col min="10246" max="10246" width="16.140625" style="57" customWidth="1"/>
    <col min="10247" max="10488" width="8.85546875" style="57"/>
    <col min="10489" max="10489" width="21.5703125" style="57" customWidth="1"/>
    <col min="10490" max="10498" width="10.85546875" style="57" customWidth="1"/>
    <col min="10499" max="10499" width="11.28515625" style="57" customWidth="1"/>
    <col min="10500" max="10500" width="10.85546875" style="57" customWidth="1"/>
    <col min="10501" max="10501" width="10.7109375" style="57" customWidth="1"/>
    <col min="10502" max="10502" width="16.140625" style="57" customWidth="1"/>
    <col min="10503" max="10744" width="8.85546875" style="57"/>
    <col min="10745" max="10745" width="21.5703125" style="57" customWidth="1"/>
    <col min="10746" max="10754" width="10.85546875" style="57" customWidth="1"/>
    <col min="10755" max="10755" width="11.28515625" style="57" customWidth="1"/>
    <col min="10756" max="10756" width="10.85546875" style="57" customWidth="1"/>
    <col min="10757" max="10757" width="10.7109375" style="57" customWidth="1"/>
    <col min="10758" max="10758" width="16.140625" style="57" customWidth="1"/>
    <col min="10759" max="11000" width="8.85546875" style="57"/>
    <col min="11001" max="11001" width="21.5703125" style="57" customWidth="1"/>
    <col min="11002" max="11010" width="10.85546875" style="57" customWidth="1"/>
    <col min="11011" max="11011" width="11.28515625" style="57" customWidth="1"/>
    <col min="11012" max="11012" width="10.85546875" style="57" customWidth="1"/>
    <col min="11013" max="11013" width="10.7109375" style="57" customWidth="1"/>
    <col min="11014" max="11014" width="16.140625" style="57" customWidth="1"/>
    <col min="11015" max="11256" width="8.85546875" style="57"/>
    <col min="11257" max="11257" width="21.5703125" style="57" customWidth="1"/>
    <col min="11258" max="11266" width="10.85546875" style="57" customWidth="1"/>
    <col min="11267" max="11267" width="11.28515625" style="57" customWidth="1"/>
    <col min="11268" max="11268" width="10.85546875" style="57" customWidth="1"/>
    <col min="11269" max="11269" width="10.7109375" style="57" customWidth="1"/>
    <col min="11270" max="11270" width="16.140625" style="57" customWidth="1"/>
    <col min="11271" max="11512" width="8.85546875" style="57"/>
    <col min="11513" max="11513" width="21.5703125" style="57" customWidth="1"/>
    <col min="11514" max="11522" width="10.85546875" style="57" customWidth="1"/>
    <col min="11523" max="11523" width="11.28515625" style="57" customWidth="1"/>
    <col min="11524" max="11524" width="10.85546875" style="57" customWidth="1"/>
    <col min="11525" max="11525" width="10.7109375" style="57" customWidth="1"/>
    <col min="11526" max="11526" width="16.140625" style="57" customWidth="1"/>
    <col min="11527" max="11768" width="8.85546875" style="57"/>
    <col min="11769" max="11769" width="21.5703125" style="57" customWidth="1"/>
    <col min="11770" max="11778" width="10.85546875" style="57" customWidth="1"/>
    <col min="11779" max="11779" width="11.28515625" style="57" customWidth="1"/>
    <col min="11780" max="11780" width="10.85546875" style="57" customWidth="1"/>
    <col min="11781" max="11781" width="10.7109375" style="57" customWidth="1"/>
    <col min="11782" max="11782" width="16.140625" style="57" customWidth="1"/>
    <col min="11783" max="12024" width="8.85546875" style="57"/>
    <col min="12025" max="12025" width="21.5703125" style="57" customWidth="1"/>
    <col min="12026" max="12034" width="10.85546875" style="57" customWidth="1"/>
    <col min="12035" max="12035" width="11.28515625" style="57" customWidth="1"/>
    <col min="12036" max="12036" width="10.85546875" style="57" customWidth="1"/>
    <col min="12037" max="12037" width="10.7109375" style="57" customWidth="1"/>
    <col min="12038" max="12038" width="16.140625" style="57" customWidth="1"/>
    <col min="12039" max="12280" width="8.85546875" style="57"/>
    <col min="12281" max="12281" width="21.5703125" style="57" customWidth="1"/>
    <col min="12282" max="12290" width="10.85546875" style="57" customWidth="1"/>
    <col min="12291" max="12291" width="11.28515625" style="57" customWidth="1"/>
    <col min="12292" max="12292" width="10.85546875" style="57" customWidth="1"/>
    <col min="12293" max="12293" width="10.7109375" style="57" customWidth="1"/>
    <col min="12294" max="12294" width="16.140625" style="57" customWidth="1"/>
    <col min="12295" max="12536" width="8.85546875" style="57"/>
    <col min="12537" max="12537" width="21.5703125" style="57" customWidth="1"/>
    <col min="12538" max="12546" width="10.85546875" style="57" customWidth="1"/>
    <col min="12547" max="12547" width="11.28515625" style="57" customWidth="1"/>
    <col min="12548" max="12548" width="10.85546875" style="57" customWidth="1"/>
    <col min="12549" max="12549" width="10.7109375" style="57" customWidth="1"/>
    <col min="12550" max="12550" width="16.140625" style="57" customWidth="1"/>
    <col min="12551" max="12792" width="8.85546875" style="57"/>
    <col min="12793" max="12793" width="21.5703125" style="57" customWidth="1"/>
    <col min="12794" max="12802" width="10.85546875" style="57" customWidth="1"/>
    <col min="12803" max="12803" width="11.28515625" style="57" customWidth="1"/>
    <col min="12804" max="12804" width="10.85546875" style="57" customWidth="1"/>
    <col min="12805" max="12805" width="10.7109375" style="57" customWidth="1"/>
    <col min="12806" max="12806" width="16.140625" style="57" customWidth="1"/>
    <col min="12807" max="13048" width="8.85546875" style="57"/>
    <col min="13049" max="13049" width="21.5703125" style="57" customWidth="1"/>
    <col min="13050" max="13058" width="10.85546875" style="57" customWidth="1"/>
    <col min="13059" max="13059" width="11.28515625" style="57" customWidth="1"/>
    <col min="13060" max="13060" width="10.85546875" style="57" customWidth="1"/>
    <col min="13061" max="13061" width="10.7109375" style="57" customWidth="1"/>
    <col min="13062" max="13062" width="16.140625" style="57" customWidth="1"/>
    <col min="13063" max="13304" width="8.85546875" style="57"/>
    <col min="13305" max="13305" width="21.5703125" style="57" customWidth="1"/>
    <col min="13306" max="13314" width="10.85546875" style="57" customWidth="1"/>
    <col min="13315" max="13315" width="11.28515625" style="57" customWidth="1"/>
    <col min="13316" max="13316" width="10.85546875" style="57" customWidth="1"/>
    <col min="13317" max="13317" width="10.7109375" style="57" customWidth="1"/>
    <col min="13318" max="13318" width="16.140625" style="57" customWidth="1"/>
    <col min="13319" max="13560" width="8.85546875" style="57"/>
    <col min="13561" max="13561" width="21.5703125" style="57" customWidth="1"/>
    <col min="13562" max="13570" width="10.85546875" style="57" customWidth="1"/>
    <col min="13571" max="13571" width="11.28515625" style="57" customWidth="1"/>
    <col min="13572" max="13572" width="10.85546875" style="57" customWidth="1"/>
    <col min="13573" max="13573" width="10.7109375" style="57" customWidth="1"/>
    <col min="13574" max="13574" width="16.140625" style="57" customWidth="1"/>
    <col min="13575" max="13816" width="8.85546875" style="57"/>
    <col min="13817" max="13817" width="21.5703125" style="57" customWidth="1"/>
    <col min="13818" max="13826" width="10.85546875" style="57" customWidth="1"/>
    <col min="13827" max="13827" width="11.28515625" style="57" customWidth="1"/>
    <col min="13828" max="13828" width="10.85546875" style="57" customWidth="1"/>
    <col min="13829" max="13829" width="10.7109375" style="57" customWidth="1"/>
    <col min="13830" max="13830" width="16.140625" style="57" customWidth="1"/>
    <col min="13831" max="14072" width="8.85546875" style="57"/>
    <col min="14073" max="14073" width="21.5703125" style="57" customWidth="1"/>
    <col min="14074" max="14082" width="10.85546875" style="57" customWidth="1"/>
    <col min="14083" max="14083" width="11.28515625" style="57" customWidth="1"/>
    <col min="14084" max="14084" width="10.85546875" style="57" customWidth="1"/>
    <col min="14085" max="14085" width="10.7109375" style="57" customWidth="1"/>
    <col min="14086" max="14086" width="16.140625" style="57" customWidth="1"/>
    <col min="14087" max="14328" width="8.85546875" style="57"/>
    <col min="14329" max="14329" width="21.5703125" style="57" customWidth="1"/>
    <col min="14330" max="14338" width="10.85546875" style="57" customWidth="1"/>
    <col min="14339" max="14339" width="11.28515625" style="57" customWidth="1"/>
    <col min="14340" max="14340" width="10.85546875" style="57" customWidth="1"/>
    <col min="14341" max="14341" width="10.7109375" style="57" customWidth="1"/>
    <col min="14342" max="14342" width="16.140625" style="57" customWidth="1"/>
    <col min="14343" max="14584" width="8.85546875" style="57"/>
    <col min="14585" max="14585" width="21.5703125" style="57" customWidth="1"/>
    <col min="14586" max="14594" width="10.85546875" style="57" customWidth="1"/>
    <col min="14595" max="14595" width="11.28515625" style="57" customWidth="1"/>
    <col min="14596" max="14596" width="10.85546875" style="57" customWidth="1"/>
    <col min="14597" max="14597" width="10.7109375" style="57" customWidth="1"/>
    <col min="14598" max="14598" width="16.140625" style="57" customWidth="1"/>
    <col min="14599" max="14840" width="8.85546875" style="57"/>
    <col min="14841" max="14841" width="21.5703125" style="57" customWidth="1"/>
    <col min="14842" max="14850" width="10.85546875" style="57" customWidth="1"/>
    <col min="14851" max="14851" width="11.28515625" style="57" customWidth="1"/>
    <col min="14852" max="14852" width="10.85546875" style="57" customWidth="1"/>
    <col min="14853" max="14853" width="10.7109375" style="57" customWidth="1"/>
    <col min="14854" max="14854" width="16.140625" style="57" customWidth="1"/>
    <col min="14855" max="15096" width="8.85546875" style="57"/>
    <col min="15097" max="15097" width="21.5703125" style="57" customWidth="1"/>
    <col min="15098" max="15106" width="10.85546875" style="57" customWidth="1"/>
    <col min="15107" max="15107" width="11.28515625" style="57" customWidth="1"/>
    <col min="15108" max="15108" width="10.85546875" style="57" customWidth="1"/>
    <col min="15109" max="15109" width="10.7109375" style="57" customWidth="1"/>
    <col min="15110" max="15110" width="16.140625" style="57" customWidth="1"/>
    <col min="15111" max="15352" width="8.85546875" style="57"/>
    <col min="15353" max="15353" width="21.5703125" style="57" customWidth="1"/>
    <col min="15354" max="15362" width="10.85546875" style="57" customWidth="1"/>
    <col min="15363" max="15363" width="11.28515625" style="57" customWidth="1"/>
    <col min="15364" max="15364" width="10.85546875" style="57" customWidth="1"/>
    <col min="15365" max="15365" width="10.7109375" style="57" customWidth="1"/>
    <col min="15366" max="15366" width="16.140625" style="57" customWidth="1"/>
    <col min="15367" max="15608" width="8.85546875" style="57"/>
    <col min="15609" max="15609" width="21.5703125" style="57" customWidth="1"/>
    <col min="15610" max="15618" width="10.85546875" style="57" customWidth="1"/>
    <col min="15619" max="15619" width="11.28515625" style="57" customWidth="1"/>
    <col min="15620" max="15620" width="10.85546875" style="57" customWidth="1"/>
    <col min="15621" max="15621" width="10.7109375" style="57" customWidth="1"/>
    <col min="15622" max="15622" width="16.140625" style="57" customWidth="1"/>
    <col min="15623" max="15864" width="8.85546875" style="57"/>
    <col min="15865" max="15865" width="21.5703125" style="57" customWidth="1"/>
    <col min="15866" max="15874" width="10.85546875" style="57" customWidth="1"/>
    <col min="15875" max="15875" width="11.28515625" style="57" customWidth="1"/>
    <col min="15876" max="15876" width="10.85546875" style="57" customWidth="1"/>
    <col min="15877" max="15877" width="10.7109375" style="57" customWidth="1"/>
    <col min="15878" max="15878" width="16.140625" style="57" customWidth="1"/>
    <col min="15879" max="16120" width="8.85546875" style="57"/>
    <col min="16121" max="16121" width="21.5703125" style="57" customWidth="1"/>
    <col min="16122" max="16130" width="10.85546875" style="57" customWidth="1"/>
    <col min="16131" max="16131" width="11.28515625" style="57" customWidth="1"/>
    <col min="16132" max="16132" width="10.85546875" style="57" customWidth="1"/>
    <col min="16133" max="16133" width="10.7109375" style="57" customWidth="1"/>
    <col min="16134" max="16134" width="16.140625" style="57" customWidth="1"/>
    <col min="16135" max="16381" width="8.85546875" style="57"/>
    <col min="16382" max="16384" width="8.85546875" style="57" customWidth="1"/>
  </cols>
  <sheetData>
    <row r="1" spans="1:8" ht="69.75" customHeight="1" x14ac:dyDescent="0.25">
      <c r="A1" s="281" t="s">
        <v>82</v>
      </c>
      <c r="B1" s="281"/>
      <c r="C1" s="281"/>
      <c r="D1" s="281"/>
      <c r="E1" s="281"/>
      <c r="F1" s="281"/>
    </row>
    <row r="2" spans="1:8" ht="15" customHeight="1" x14ac:dyDescent="0.25">
      <c r="A2" s="252" t="s">
        <v>73</v>
      </c>
      <c r="B2" s="252"/>
      <c r="C2" s="252"/>
      <c r="D2" s="252"/>
      <c r="E2" s="252"/>
      <c r="F2" s="252"/>
    </row>
    <row r="3" spans="1:8" ht="15" customHeight="1" x14ac:dyDescent="0.25">
      <c r="A3" s="252"/>
      <c r="B3" s="252"/>
      <c r="C3" s="252"/>
      <c r="D3" s="252"/>
      <c r="E3" s="252"/>
      <c r="F3" s="252"/>
    </row>
    <row r="4" spans="1:8" ht="15" customHeight="1" x14ac:dyDescent="0.25">
      <c r="A4" s="223" t="s">
        <v>85</v>
      </c>
      <c r="B4" s="224"/>
      <c r="C4" s="224"/>
      <c r="D4" s="224"/>
      <c r="E4" s="224"/>
      <c r="F4" s="253">
        <v>44835</v>
      </c>
      <c r="G4" s="119"/>
      <c r="H4" s="120"/>
    </row>
    <row r="5" spans="1:8" ht="15" customHeight="1" x14ac:dyDescent="0.25">
      <c r="A5" s="282" t="s">
        <v>83</v>
      </c>
      <c r="B5" s="233"/>
      <c r="C5" s="233"/>
      <c r="D5" s="233"/>
      <c r="E5" s="233"/>
      <c r="F5" s="253"/>
      <c r="G5" s="119"/>
      <c r="H5" s="120"/>
    </row>
    <row r="6" spans="1:8" ht="15" customHeight="1" x14ac:dyDescent="0.25">
      <c r="A6" s="283" t="s">
        <v>185</v>
      </c>
      <c r="B6" s="236"/>
      <c r="C6" s="236"/>
      <c r="D6" s="236"/>
      <c r="E6" s="236"/>
      <c r="F6" s="253"/>
      <c r="G6" s="119"/>
      <c r="H6" s="120"/>
    </row>
    <row r="7" spans="1:8" ht="15" customHeight="1" thickBot="1" x14ac:dyDescent="0.3">
      <c r="A7" s="284" t="s">
        <v>201</v>
      </c>
      <c r="B7" s="239"/>
      <c r="C7" s="239"/>
      <c r="D7" s="239"/>
      <c r="E7" s="239"/>
      <c r="F7" s="253"/>
      <c r="G7" s="119"/>
      <c r="H7" s="120"/>
    </row>
    <row r="8" spans="1:8" x14ac:dyDescent="0.25">
      <c r="A8" s="254" t="s">
        <v>74</v>
      </c>
      <c r="B8" s="255"/>
      <c r="C8" s="256" t="s">
        <v>75</v>
      </c>
      <c r="D8" s="256" t="s">
        <v>76</v>
      </c>
      <c r="E8" s="256" t="s">
        <v>77</v>
      </c>
      <c r="F8" s="257" t="s">
        <v>6</v>
      </c>
    </row>
    <row r="9" spans="1:8" x14ac:dyDescent="0.25">
      <c r="A9" s="255"/>
      <c r="B9" s="255"/>
      <c r="C9" s="256"/>
      <c r="D9" s="256"/>
      <c r="E9" s="256"/>
      <c r="F9" s="257"/>
    </row>
    <row r="10" spans="1:8" x14ac:dyDescent="0.25">
      <c r="A10" s="269" t="s">
        <v>40</v>
      </c>
      <c r="B10" s="270"/>
      <c r="C10" s="58"/>
      <c r="D10" s="58"/>
      <c r="E10" s="58"/>
      <c r="F10" s="264">
        <f>Orçamento!J12</f>
        <v>15856.79</v>
      </c>
    </row>
    <row r="11" spans="1:8" x14ac:dyDescent="0.25">
      <c r="A11" s="271"/>
      <c r="B11" s="272"/>
      <c r="C11" s="59">
        <v>1</v>
      </c>
      <c r="D11" s="60"/>
      <c r="E11" s="60"/>
      <c r="F11" s="265"/>
      <c r="H11" s="62"/>
    </row>
    <row r="12" spans="1:8" x14ac:dyDescent="0.25">
      <c r="A12" s="271"/>
      <c r="B12" s="272"/>
      <c r="C12" s="267">
        <f>Orçamento!J12</f>
        <v>15856.79</v>
      </c>
      <c r="D12" s="275"/>
      <c r="E12" s="275"/>
      <c r="F12" s="265"/>
    </row>
    <row r="13" spans="1:8" x14ac:dyDescent="0.25">
      <c r="A13" s="273"/>
      <c r="B13" s="274"/>
      <c r="C13" s="277"/>
      <c r="D13" s="276"/>
      <c r="E13" s="276"/>
      <c r="F13" s="266"/>
    </row>
    <row r="14" spans="1:8" ht="14.45" customHeight="1" x14ac:dyDescent="0.25">
      <c r="A14" s="258" t="str">
        <f>Orçamento!E24</f>
        <v>RETALUDAMENTO</v>
      </c>
      <c r="B14" s="259"/>
      <c r="C14" s="58"/>
      <c r="D14" s="58"/>
      <c r="E14" s="58"/>
      <c r="F14" s="264">
        <f>C16</f>
        <v>27578.41</v>
      </c>
    </row>
    <row r="15" spans="1:8" x14ac:dyDescent="0.25">
      <c r="A15" s="260"/>
      <c r="B15" s="261"/>
      <c r="C15" s="59">
        <v>1</v>
      </c>
      <c r="D15" s="118"/>
      <c r="E15" s="61"/>
      <c r="F15" s="265"/>
    </row>
    <row r="16" spans="1:8" x14ac:dyDescent="0.25">
      <c r="A16" s="260"/>
      <c r="B16" s="261"/>
      <c r="C16" s="267">
        <f>Orçamento!J24</f>
        <v>27578.41</v>
      </c>
      <c r="D16" s="267"/>
      <c r="E16" s="267"/>
      <c r="F16" s="265"/>
      <c r="H16" s="62"/>
    </row>
    <row r="17" spans="1:8" x14ac:dyDescent="0.25">
      <c r="A17" s="262"/>
      <c r="B17" s="263"/>
      <c r="C17" s="268"/>
      <c r="D17" s="268"/>
      <c r="E17" s="268"/>
      <c r="F17" s="266"/>
    </row>
    <row r="18" spans="1:8" ht="15" customHeight="1" x14ac:dyDescent="0.25">
      <c r="A18" s="269" t="str">
        <f>Orçamento!E29</f>
        <v>PASSEIO</v>
      </c>
      <c r="B18" s="270"/>
      <c r="C18" s="58"/>
      <c r="D18" s="58"/>
      <c r="E18" s="58"/>
      <c r="F18" s="264">
        <f>D20+E20</f>
        <v>176875.21999999997</v>
      </c>
    </row>
    <row r="19" spans="1:8" x14ac:dyDescent="0.25">
      <c r="A19" s="271"/>
      <c r="B19" s="272"/>
      <c r="C19" s="60"/>
      <c r="D19" s="59">
        <v>0.5</v>
      </c>
      <c r="E19" s="59">
        <v>0.5</v>
      </c>
      <c r="F19" s="265"/>
    </row>
    <row r="20" spans="1:8" x14ac:dyDescent="0.25">
      <c r="A20" s="271"/>
      <c r="B20" s="272"/>
      <c r="C20" s="267"/>
      <c r="D20" s="267">
        <f>Orçamento!J29/2</f>
        <v>88437.609999999986</v>
      </c>
      <c r="E20" s="267">
        <f>Orçamento!J29-D20</f>
        <v>88437.609999999986</v>
      </c>
      <c r="F20" s="265"/>
      <c r="H20" s="62"/>
    </row>
    <row r="21" spans="1:8" x14ac:dyDescent="0.25">
      <c r="A21" s="273"/>
      <c r="B21" s="274"/>
      <c r="C21" s="268"/>
      <c r="D21" s="268"/>
      <c r="E21" s="268"/>
      <c r="F21" s="266"/>
    </row>
    <row r="22" spans="1:8" ht="15" customHeight="1" x14ac:dyDescent="0.25">
      <c r="A22" s="258" t="str">
        <f>Orçamento!E49</f>
        <v>PONTO DE ÔNIBUS</v>
      </c>
      <c r="B22" s="259"/>
      <c r="C22" s="58"/>
      <c r="D22" s="58"/>
      <c r="E22" s="58"/>
      <c r="F22" s="264">
        <f>E24</f>
        <v>53468.25</v>
      </c>
    </row>
    <row r="23" spans="1:8" x14ac:dyDescent="0.25">
      <c r="A23" s="260"/>
      <c r="B23" s="261"/>
      <c r="C23" s="60"/>
      <c r="D23" s="118"/>
      <c r="E23" s="59">
        <v>1</v>
      </c>
      <c r="F23" s="265"/>
    </row>
    <row r="24" spans="1:8" x14ac:dyDescent="0.25">
      <c r="A24" s="260"/>
      <c r="B24" s="261"/>
      <c r="C24" s="267"/>
      <c r="D24" s="293"/>
      <c r="E24" s="267">
        <f>Orçamento!J49</f>
        <v>53468.25</v>
      </c>
      <c r="F24" s="265"/>
      <c r="H24" s="62"/>
    </row>
    <row r="25" spans="1:8" x14ac:dyDescent="0.25">
      <c r="A25" s="262"/>
      <c r="B25" s="263"/>
      <c r="C25" s="268"/>
      <c r="D25" s="294"/>
      <c r="E25" s="268"/>
      <c r="F25" s="266"/>
    </row>
    <row r="26" spans="1:8" ht="15" customHeight="1" x14ac:dyDescent="0.25">
      <c r="A26" s="269" t="str">
        <f>Orçamento!E56</f>
        <v>RAMPA DE ACESSO - RESIDÊNCIA</v>
      </c>
      <c r="B26" s="270"/>
      <c r="C26" s="58"/>
      <c r="D26" s="58"/>
      <c r="E26" s="58"/>
      <c r="F26" s="264">
        <f>D28</f>
        <v>38083.750000000007</v>
      </c>
    </row>
    <row r="27" spans="1:8" x14ac:dyDescent="0.25">
      <c r="A27" s="271"/>
      <c r="B27" s="272"/>
      <c r="C27" s="60"/>
      <c r="D27" s="59">
        <v>1</v>
      </c>
      <c r="E27" s="60"/>
      <c r="F27" s="265"/>
    </row>
    <row r="28" spans="1:8" x14ac:dyDescent="0.25">
      <c r="A28" s="271"/>
      <c r="B28" s="272"/>
      <c r="C28" s="267"/>
      <c r="D28" s="267">
        <f>Orçamento!J56</f>
        <v>38083.750000000007</v>
      </c>
      <c r="E28" s="267"/>
      <c r="F28" s="265"/>
      <c r="H28" s="62"/>
    </row>
    <row r="29" spans="1:8" x14ac:dyDescent="0.25">
      <c r="A29" s="273"/>
      <c r="B29" s="274"/>
      <c r="C29" s="268"/>
      <c r="D29" s="268"/>
      <c r="E29" s="268"/>
      <c r="F29" s="266"/>
    </row>
    <row r="30" spans="1:8" ht="15" customHeight="1" x14ac:dyDescent="0.25">
      <c r="A30" s="258" t="str">
        <f>Orçamento!E68</f>
        <v xml:space="preserve">SERVIÇOS COMPLEMENTARES </v>
      </c>
      <c r="B30" s="259"/>
      <c r="C30" s="58"/>
      <c r="D30" s="58"/>
      <c r="E30" s="58"/>
      <c r="F30" s="264">
        <f>E32</f>
        <v>20885.88</v>
      </c>
    </row>
    <row r="31" spans="1:8" x14ac:dyDescent="0.25">
      <c r="A31" s="260"/>
      <c r="B31" s="261"/>
      <c r="C31" s="118"/>
      <c r="D31" s="118"/>
      <c r="E31" s="59">
        <v>1</v>
      </c>
      <c r="F31" s="265"/>
    </row>
    <row r="32" spans="1:8" x14ac:dyDescent="0.25">
      <c r="A32" s="260"/>
      <c r="B32" s="261"/>
      <c r="C32" s="293"/>
      <c r="D32" s="293"/>
      <c r="E32" s="267">
        <f>Orçamento!J68</f>
        <v>20885.88</v>
      </c>
      <c r="F32" s="265"/>
      <c r="H32" s="62"/>
    </row>
    <row r="33" spans="1:6" x14ac:dyDescent="0.25">
      <c r="A33" s="262"/>
      <c r="B33" s="263"/>
      <c r="C33" s="294"/>
      <c r="D33" s="294"/>
      <c r="E33" s="268"/>
      <c r="F33" s="266"/>
    </row>
    <row r="34" spans="1:6" x14ac:dyDescent="0.25">
      <c r="A34" s="285" t="s">
        <v>6</v>
      </c>
      <c r="B34" s="286"/>
      <c r="C34" s="278">
        <f>C12+C16+C20+C24+C28+C32</f>
        <v>43435.199999999997</v>
      </c>
      <c r="D34" s="278">
        <f>D12+D16+D20+D24+D28+D32</f>
        <v>126521.35999999999</v>
      </c>
      <c r="E34" s="278">
        <f>E12+E16+E20+E24+E28+E32</f>
        <v>162791.74</v>
      </c>
      <c r="F34" s="278">
        <f>F10+F14+F18+F22+F26+F30</f>
        <v>332748.3</v>
      </c>
    </row>
    <row r="35" spans="1:6" x14ac:dyDescent="0.25">
      <c r="A35" s="287"/>
      <c r="B35" s="288"/>
      <c r="C35" s="291"/>
      <c r="D35" s="291"/>
      <c r="E35" s="291"/>
      <c r="F35" s="279"/>
    </row>
    <row r="36" spans="1:6" x14ac:dyDescent="0.25">
      <c r="A36" s="289"/>
      <c r="B36" s="290"/>
      <c r="C36" s="292"/>
      <c r="D36" s="292"/>
      <c r="E36" s="292"/>
      <c r="F36" s="280"/>
    </row>
    <row r="37" spans="1:6" x14ac:dyDescent="0.25">
      <c r="A37" s="63"/>
      <c r="B37" s="64"/>
      <c r="C37" s="65"/>
      <c r="D37" s="65"/>
      <c r="E37" s="65"/>
      <c r="F37" s="66"/>
    </row>
    <row r="38" spans="1:6" ht="39.75" customHeight="1" x14ac:dyDescent="0.25">
      <c r="A38" s="67"/>
      <c r="B38" s="68"/>
      <c r="C38" s="69"/>
      <c r="D38" s="69"/>
      <c r="E38" s="69"/>
      <c r="F38" s="70"/>
    </row>
    <row r="39" spans="1:6" x14ac:dyDescent="0.25">
      <c r="A39" s="250" t="s">
        <v>187</v>
      </c>
      <c r="B39" s="251"/>
      <c r="C39" s="251"/>
      <c r="D39" s="195" t="s">
        <v>191</v>
      </c>
      <c r="E39" s="195"/>
      <c r="F39" s="196"/>
    </row>
    <row r="40" spans="1:6" x14ac:dyDescent="0.25">
      <c r="A40" s="71"/>
      <c r="B40" s="175" t="s">
        <v>188</v>
      </c>
      <c r="C40" s="170"/>
      <c r="D40" s="194" t="s">
        <v>192</v>
      </c>
      <c r="E40" s="197"/>
      <c r="F40" s="198"/>
    </row>
    <row r="41" spans="1:6" x14ac:dyDescent="0.25">
      <c r="A41" s="71"/>
      <c r="B41" s="176" t="s">
        <v>78</v>
      </c>
      <c r="C41" s="172"/>
      <c r="D41" s="199" t="s">
        <v>193</v>
      </c>
      <c r="E41" s="199"/>
      <c r="F41" s="200"/>
    </row>
    <row r="42" spans="1:6" ht="78.75" customHeight="1" x14ac:dyDescent="0.25">
      <c r="A42" s="247" t="s">
        <v>194</v>
      </c>
      <c r="B42" s="248"/>
      <c r="C42" s="248"/>
      <c r="D42" s="248"/>
      <c r="E42" s="248"/>
      <c r="F42" s="249"/>
    </row>
    <row r="43" spans="1:6" ht="15" hidden="1" customHeight="1" x14ac:dyDescent="0.25">
      <c r="A43" s="71"/>
      <c r="F43" s="103"/>
    </row>
    <row r="44" spans="1:6" ht="138.75" customHeight="1" x14ac:dyDescent="0.25">
      <c r="A44" s="72"/>
      <c r="B44" s="73"/>
      <c r="C44" s="73"/>
      <c r="D44" s="73"/>
      <c r="E44" s="73"/>
      <c r="F44" s="74"/>
    </row>
    <row r="51" ht="87.75" customHeight="1" x14ac:dyDescent="0.25"/>
  </sheetData>
  <mergeCells count="52">
    <mergeCell ref="E20:E21"/>
    <mergeCell ref="D20:D21"/>
    <mergeCell ref="C20:C21"/>
    <mergeCell ref="F34:F36"/>
    <mergeCell ref="A1:F1"/>
    <mergeCell ref="A4:E4"/>
    <mergeCell ref="A5:E5"/>
    <mergeCell ref="A6:E6"/>
    <mergeCell ref="A7:E7"/>
    <mergeCell ref="A34:B36"/>
    <mergeCell ref="C34:C36"/>
    <mergeCell ref="D34:D36"/>
    <mergeCell ref="E34:E36"/>
    <mergeCell ref="A30:B33"/>
    <mergeCell ref="F30:F33"/>
    <mergeCell ref="C32:C33"/>
    <mergeCell ref="D32:D33"/>
    <mergeCell ref="E32:E33"/>
    <mergeCell ref="A26:B29"/>
    <mergeCell ref="A10:B13"/>
    <mergeCell ref="F10:F13"/>
    <mergeCell ref="F26:F29"/>
    <mergeCell ref="C28:C29"/>
    <mergeCell ref="D28:D29"/>
    <mergeCell ref="E28:E29"/>
    <mergeCell ref="E12:E13"/>
    <mergeCell ref="C12:C13"/>
    <mergeCell ref="D12:D13"/>
    <mergeCell ref="F18:F21"/>
    <mergeCell ref="F22:F25"/>
    <mergeCell ref="A18:B21"/>
    <mergeCell ref="A22:B25"/>
    <mergeCell ref="E24:E25"/>
    <mergeCell ref="D24:D25"/>
    <mergeCell ref="C24:C25"/>
    <mergeCell ref="A14:B17"/>
    <mergeCell ref="F14:F17"/>
    <mergeCell ref="C16:C17"/>
    <mergeCell ref="D16:D17"/>
    <mergeCell ref="E16:E17"/>
    <mergeCell ref="A2:F3"/>
    <mergeCell ref="F4:F7"/>
    <mergeCell ref="A8:B9"/>
    <mergeCell ref="C8:C9"/>
    <mergeCell ref="D8:D9"/>
    <mergeCell ref="E8:E9"/>
    <mergeCell ref="F8:F9"/>
    <mergeCell ref="A42:F42"/>
    <mergeCell ref="A39:C39"/>
    <mergeCell ref="D39:F39"/>
    <mergeCell ref="D40:F40"/>
    <mergeCell ref="D41:F41"/>
  </mergeCells>
  <dataValidations count="1">
    <dataValidation operator="greaterThanOrEqual" allowBlank="1" showInputMessage="1" showErrorMessage="1" sqref="A6:A7 D39 A39 D41 B41" xr:uid="{0E9DC333-AAFC-4F0A-92EE-780B09945A19}"/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27"/>
  <sheetViews>
    <sheetView view="pageBreakPreview" topLeftCell="A22" zoomScale="85" zoomScaleNormal="85" zoomScaleSheetLayoutView="85" workbookViewId="0">
      <selection activeCell="C30" sqref="C30"/>
    </sheetView>
  </sheetViews>
  <sheetFormatPr defaultColWidth="8.85546875" defaultRowHeight="15" x14ac:dyDescent="0.25"/>
  <cols>
    <col min="1" max="1" width="2.140625" style="4" customWidth="1"/>
    <col min="2" max="2" width="28.42578125" style="4" customWidth="1"/>
    <col min="3" max="3" width="44" style="4" customWidth="1"/>
    <col min="4" max="4" width="17.7109375" style="4" customWidth="1"/>
    <col min="5" max="5" width="15.28515625" style="23" customWidth="1"/>
    <col min="6" max="16384" width="8.85546875" style="4"/>
  </cols>
  <sheetData>
    <row r="1" spans="1:52" ht="7.5" customHeight="1" x14ac:dyDescent="0.25">
      <c r="A1" s="1"/>
      <c r="B1" s="1"/>
      <c r="C1" s="1"/>
      <c r="D1" s="1"/>
      <c r="E1" s="2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8.75" x14ac:dyDescent="0.3">
      <c r="A2" s="1"/>
      <c r="B2" s="299" t="s">
        <v>11</v>
      </c>
      <c r="C2" s="299"/>
      <c r="D2" s="29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5">
      <c r="A3" s="1"/>
      <c r="B3" s="300" t="s">
        <v>155</v>
      </c>
      <c r="C3" s="301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x14ac:dyDescent="0.25">
      <c r="A4" s="1"/>
      <c r="B4" s="302"/>
      <c r="C4" s="303"/>
      <c r="D4" s="5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5">
      <c r="A5" s="1"/>
      <c r="B5" s="302"/>
      <c r="C5" s="303"/>
      <c r="D5" s="8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x14ac:dyDescent="0.25">
      <c r="A6" s="1"/>
      <c r="B6" s="304"/>
      <c r="C6" s="305"/>
      <c r="D6" s="1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5">
      <c r="A7" s="1"/>
      <c r="B7" s="306" t="s">
        <v>12</v>
      </c>
      <c r="C7" s="307"/>
      <c r="D7" s="308"/>
      <c r="E7" s="11"/>
      <c r="F7" s="1"/>
      <c r="G7" s="1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5">
      <c r="A8" s="1"/>
      <c r="B8" s="13" t="s">
        <v>13</v>
      </c>
      <c r="C8" s="14" t="s">
        <v>14</v>
      </c>
      <c r="D8" s="15">
        <v>7.7100000000000002E-2</v>
      </c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5">
      <c r="A9" s="1"/>
      <c r="B9" s="297" t="s">
        <v>6</v>
      </c>
      <c r="C9" s="298"/>
      <c r="D9" s="16">
        <f>D8</f>
        <v>7.7100000000000002E-2</v>
      </c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5">
      <c r="A10" s="1"/>
      <c r="B10" s="306" t="s">
        <v>15</v>
      </c>
      <c r="C10" s="307"/>
      <c r="D10" s="308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x14ac:dyDescent="0.25">
      <c r="A11" s="1"/>
      <c r="B11" s="17" t="s">
        <v>16</v>
      </c>
      <c r="C11" s="14" t="s">
        <v>17</v>
      </c>
      <c r="D11" s="15">
        <v>4.6699999999999998E-2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x14ac:dyDescent="0.25">
      <c r="A12" s="1"/>
      <c r="B12" s="26" t="s">
        <v>31</v>
      </c>
      <c r="C12" s="27" t="s">
        <v>32</v>
      </c>
      <c r="D12" s="15">
        <v>9.7000000000000003E-3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x14ac:dyDescent="0.25">
      <c r="A13" s="1"/>
      <c r="B13" s="13" t="s">
        <v>30</v>
      </c>
      <c r="C13" s="18" t="s">
        <v>33</v>
      </c>
      <c r="D13" s="19">
        <v>7.4000000000000003E-3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25">
      <c r="A14" s="1"/>
      <c r="B14" s="13" t="s">
        <v>18</v>
      </c>
      <c r="C14" s="18" t="s">
        <v>19</v>
      </c>
      <c r="D14" s="15">
        <v>1.21E-2</v>
      </c>
      <c r="E14" s="9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20"/>
      <c r="AS14" s="1"/>
      <c r="AT14" s="1"/>
      <c r="AU14" s="1"/>
      <c r="AV14" s="1"/>
      <c r="AW14" s="1"/>
      <c r="AX14" s="1"/>
      <c r="AY14" s="1"/>
      <c r="AZ14" s="1"/>
    </row>
    <row r="15" spans="1:52" x14ac:dyDescent="0.25">
      <c r="A15" s="1"/>
      <c r="B15" s="297" t="s">
        <v>6</v>
      </c>
      <c r="C15" s="298"/>
      <c r="D15" s="16">
        <f>D13+D11+D14+D12</f>
        <v>7.5899999999999995E-2</v>
      </c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20"/>
      <c r="AS15" s="1"/>
      <c r="AT15" s="1"/>
      <c r="AU15" s="1"/>
      <c r="AV15" s="1"/>
      <c r="AW15" s="1"/>
      <c r="AX15" s="1"/>
      <c r="AY15" s="1"/>
      <c r="AZ15" s="1"/>
    </row>
    <row r="16" spans="1:52" x14ac:dyDescent="0.25">
      <c r="A16" s="1"/>
      <c r="B16" s="306" t="s">
        <v>20</v>
      </c>
      <c r="C16" s="307"/>
      <c r="D16" s="308"/>
      <c r="E16" s="9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0"/>
      <c r="AS16" s="1"/>
      <c r="AT16" s="1"/>
      <c r="AU16" s="1"/>
      <c r="AV16" s="1"/>
      <c r="AW16" s="1"/>
      <c r="AX16" s="1"/>
      <c r="AY16" s="1"/>
      <c r="AZ16" s="1"/>
    </row>
    <row r="17" spans="1:52" x14ac:dyDescent="0.25">
      <c r="A17" s="1"/>
      <c r="B17" s="13" t="s">
        <v>21</v>
      </c>
      <c r="C17" s="14" t="s">
        <v>22</v>
      </c>
      <c r="D17" s="15">
        <v>6.4999999999999997E-3</v>
      </c>
      <c r="E17" s="9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20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1"/>
      <c r="B18" s="13" t="s">
        <v>21</v>
      </c>
      <c r="C18" s="14" t="s">
        <v>23</v>
      </c>
      <c r="D18" s="15">
        <v>0.03</v>
      </c>
      <c r="E18" s="9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20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1"/>
      <c r="B19" s="13" t="s">
        <v>21</v>
      </c>
      <c r="C19" s="14" t="s">
        <v>24</v>
      </c>
      <c r="D19" s="15">
        <v>0.03</v>
      </c>
      <c r="E19" s="9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20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"/>
      <c r="B20" s="297" t="s">
        <v>25</v>
      </c>
      <c r="C20" s="298"/>
      <c r="D20" s="16">
        <f>SUM(D17:D19)</f>
        <v>6.6500000000000004E-2</v>
      </c>
      <c r="E20" s="9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52" x14ac:dyDescent="0.25">
      <c r="A21" s="1"/>
      <c r="B21" s="309" t="s">
        <v>26</v>
      </c>
      <c r="C21" s="310"/>
      <c r="D21" s="30">
        <f>ROUND(((((1+D11+D13+D12)*(1+D14)*(1+D8))/(1-D20))-1),4)</f>
        <v>0.24229999999999999</v>
      </c>
      <c r="E21" s="9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52" ht="60.6" customHeight="1" x14ac:dyDescent="0.25">
      <c r="A22" s="9"/>
      <c r="B22" s="311" t="s">
        <v>27</v>
      </c>
      <c r="C22" s="312"/>
      <c r="D22" s="313"/>
      <c r="E22" s="21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52" s="1" customFormat="1" ht="25.15" customHeight="1" x14ac:dyDescent="0.25">
      <c r="B23" s="179"/>
      <c r="C23" s="178"/>
      <c r="D23" s="178"/>
      <c r="E23" s="178"/>
      <c r="J23" s="22"/>
    </row>
    <row r="24" spans="1:52" s="1" customFormat="1" ht="17.100000000000001" customHeight="1" x14ac:dyDescent="0.25">
      <c r="B24" s="295" t="s">
        <v>187</v>
      </c>
      <c r="C24" s="296"/>
      <c r="D24" s="154"/>
      <c r="E24" s="177"/>
    </row>
    <row r="25" spans="1:52" s="1" customFormat="1" ht="16.5" customHeight="1" x14ac:dyDescent="0.25">
      <c r="B25" s="295" t="s">
        <v>195</v>
      </c>
      <c r="C25" s="314"/>
      <c r="D25" s="188"/>
      <c r="E25" s="75"/>
    </row>
    <row r="26" spans="1:52" s="7" customFormat="1" ht="16.5" customHeight="1" x14ac:dyDescent="0.25">
      <c r="A26" s="1"/>
      <c r="B26" s="180" t="s">
        <v>196</v>
      </c>
      <c r="C26" s="191"/>
      <c r="D26" s="188"/>
      <c r="E26" s="75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52" s="7" customFormat="1" ht="16.5" customHeight="1" x14ac:dyDescent="0.25">
      <c r="A27" s="1"/>
      <c r="B27" s="189"/>
      <c r="C27" s="190"/>
      <c r="D27" s="188"/>
      <c r="E27" s="75"/>
      <c r="F27" s="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s="7" customFormat="1" ht="16.5" customHeight="1" x14ac:dyDescent="0.25">
      <c r="A28" s="1"/>
      <c r="B28" s="189"/>
      <c r="C28" s="190"/>
      <c r="D28" s="188"/>
      <c r="E28" s="75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s="7" customFormat="1" ht="16.5" customHeight="1" x14ac:dyDescent="0.25">
      <c r="A29" s="1"/>
      <c r="B29" s="295" t="s">
        <v>191</v>
      </c>
      <c r="C29" s="296"/>
      <c r="D29" s="188"/>
      <c r="E29" s="75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52" s="7" customFormat="1" ht="16.5" customHeight="1" x14ac:dyDescent="0.25">
      <c r="A30" s="1"/>
      <c r="B30" s="180" t="s">
        <v>197</v>
      </c>
      <c r="C30" s="191"/>
      <c r="D30" s="191"/>
      <c r="E30" s="75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52" s="7" customFormat="1" ht="16.5" customHeight="1" x14ac:dyDescent="0.25">
      <c r="A31" s="1"/>
      <c r="B31" s="180" t="s">
        <v>198</v>
      </c>
      <c r="C31" s="191"/>
      <c r="D31" s="191"/>
      <c r="E31" s="75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52" s="7" customFormat="1" ht="16.5" customHeight="1" x14ac:dyDescent="0.25">
      <c r="A32" s="1"/>
      <c r="B32" s="189"/>
      <c r="C32" s="190"/>
      <c r="D32" s="188"/>
      <c r="E32" s="75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7" customFormat="1" ht="16.5" customHeight="1" x14ac:dyDescent="0.25">
      <c r="A33" s="1"/>
      <c r="B33" s="189"/>
      <c r="C33" s="190"/>
      <c r="D33" s="188"/>
      <c r="E33" s="75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7" customFormat="1" ht="16.5" customHeight="1" x14ac:dyDescent="0.25">
      <c r="A34" s="1"/>
      <c r="B34" s="180" t="s">
        <v>199</v>
      </c>
      <c r="C34" s="191"/>
      <c r="D34" s="191"/>
      <c r="E34" s="75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33" customHeight="1" x14ac:dyDescent="0.25">
      <c r="A35" s="1"/>
      <c r="B35" s="192" t="s">
        <v>200</v>
      </c>
      <c r="C35" s="181"/>
      <c r="D35" s="181"/>
      <c r="E35" s="75"/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5">
      <c r="A36" s="1"/>
      <c r="B36" s="1"/>
      <c r="C36" s="1"/>
      <c r="D36" s="1"/>
      <c r="E36" s="10"/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5">
      <c r="A37" s="1"/>
      <c r="B37" s="1"/>
      <c r="C37" s="1"/>
      <c r="D37" s="1"/>
      <c r="E37" s="10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5">
      <c r="A38" s="1"/>
      <c r="B38" s="1"/>
      <c r="C38" s="1"/>
      <c r="D38" s="1"/>
      <c r="E38" s="2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5">
      <c r="A39" s="1"/>
      <c r="B39" s="1"/>
      <c r="C39" s="1"/>
      <c r="D39" s="1"/>
      <c r="E39" s="2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5">
      <c r="A40" s="9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5">
      <c r="A41" s="9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5">
      <c r="A42" s="9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5">
      <c r="A43" s="9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5">
      <c r="A44" s="9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5">
      <c r="A45" s="9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5"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5"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5"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x14ac:dyDescent="0.25"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x14ac:dyDescent="0.25"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x14ac:dyDescent="0.25"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x14ac:dyDescent="0.25"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:43" x14ac:dyDescent="0.25"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x14ac:dyDescent="0.25"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x14ac:dyDescent="0.25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2:43" x14ac:dyDescent="0.25"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2:43" x14ac:dyDescent="0.25"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x14ac:dyDescent="0.25"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3" x14ac:dyDescent="0.25"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3" x14ac:dyDescent="0.25"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3" x14ac:dyDescent="0.25"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3" x14ac:dyDescent="0.25"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3" x14ac:dyDescent="0.25"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3" x14ac:dyDescent="0.25"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2:43" x14ac:dyDescent="0.25"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x14ac:dyDescent="0.25"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x14ac:dyDescent="0.25"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x14ac:dyDescent="0.25"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x14ac:dyDescent="0.25"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x14ac:dyDescent="0.25"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x14ac:dyDescent="0.25"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x14ac:dyDescent="0.25"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:43" x14ac:dyDescent="0.25"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x14ac:dyDescent="0.25"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:43" x14ac:dyDescent="0.25"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2:43" x14ac:dyDescent="0.25"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43" x14ac:dyDescent="0.25"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2:43" x14ac:dyDescent="0.25"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2:43" x14ac:dyDescent="0.25"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2:43" x14ac:dyDescent="0.25"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2:43" x14ac:dyDescent="0.25"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x14ac:dyDescent="0.25"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 x14ac:dyDescent="0.25"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:43" x14ac:dyDescent="0.25"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:43" x14ac:dyDescent="0.25"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x14ac:dyDescent="0.25"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:43" x14ac:dyDescent="0.25"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:43" x14ac:dyDescent="0.25"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:43" x14ac:dyDescent="0.25"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2:43" x14ac:dyDescent="0.25"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2:43" x14ac:dyDescent="0.25"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2:43" x14ac:dyDescent="0.25"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x14ac:dyDescent="0.25"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2:43" x14ac:dyDescent="0.25"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2:43" x14ac:dyDescent="0.25"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2:43" x14ac:dyDescent="0.25"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2:43" x14ac:dyDescent="0.25"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2:43" x14ac:dyDescent="0.25"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:43" x14ac:dyDescent="0.25"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43" x14ac:dyDescent="0.25"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:43" x14ac:dyDescent="0.25"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2:43" x14ac:dyDescent="0.25"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2:43" x14ac:dyDescent="0.25"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2:43" x14ac:dyDescent="0.25"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2:43" x14ac:dyDescent="0.25"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2:43" x14ac:dyDescent="0.25"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2:43" x14ac:dyDescent="0.25"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2:43" x14ac:dyDescent="0.25"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:43" x14ac:dyDescent="0.25"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:43" x14ac:dyDescent="0.25"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:43" x14ac:dyDescent="0.25"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:43" x14ac:dyDescent="0.25"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:43" x14ac:dyDescent="0.25"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:43" x14ac:dyDescent="0.25"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2:43" x14ac:dyDescent="0.25"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2:43" x14ac:dyDescent="0.25"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2:43" x14ac:dyDescent="0.25"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2:43" x14ac:dyDescent="0.25"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2:43" x14ac:dyDescent="0.25"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2:43" x14ac:dyDescent="0.25"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2:43" x14ac:dyDescent="0.25"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2:43" x14ac:dyDescent="0.25"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2:43" x14ac:dyDescent="0.25"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2:43" x14ac:dyDescent="0.25"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:43" x14ac:dyDescent="0.25"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2:43" x14ac:dyDescent="0.25"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2:43" x14ac:dyDescent="0.25"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</sheetData>
  <customSheetViews>
    <customSheetView guid="{F465FAC1-DBCB-4051-A7BD-2F5321081A9C}" fitToPage="1" topLeftCell="A22">
      <selection activeCell="B7" sqref="B7:D7"/>
      <pageMargins left="0.511811024" right="0.511811024" top="0.78740157499999996" bottom="0.78740157499999996" header="0.31496062000000002" footer="0.31496062000000002"/>
      <pageSetup paperSize="9" fitToHeight="0" orientation="portrait" r:id="rId1"/>
    </customSheetView>
    <customSheetView guid="{CA4C552F-4439-43E3-AAD6-2DD652948B12}" fitToPage="1" topLeftCell="A22">
      <selection activeCell="B7" sqref="B7:D7"/>
      <pageMargins left="0.511811024" right="0.511811024" top="0.78740157499999996" bottom="0.78740157499999996" header="0.31496062000000002" footer="0.31496062000000002"/>
      <pageSetup paperSize="9" fitToHeight="0" orientation="portrait" r:id="rId2"/>
    </customSheetView>
  </customSheetViews>
  <mergeCells count="13">
    <mergeCell ref="B29:C29"/>
    <mergeCell ref="B15:C15"/>
    <mergeCell ref="B2:D2"/>
    <mergeCell ref="B3:C6"/>
    <mergeCell ref="B7:D7"/>
    <mergeCell ref="B9:C9"/>
    <mergeCell ref="B10:D10"/>
    <mergeCell ref="B16:D16"/>
    <mergeCell ref="B20:C20"/>
    <mergeCell ref="B21:C21"/>
    <mergeCell ref="B22:D22"/>
    <mergeCell ref="B24:C24"/>
    <mergeCell ref="B25:C25"/>
  </mergeCells>
  <dataValidations count="1">
    <dataValidation operator="greaterThanOrEqual" allowBlank="1" showInputMessage="1" showErrorMessage="1" sqref="B35" xr:uid="{7F29A62E-14FE-4745-B689-8FDA430B0072}"/>
  </dataValidations>
  <pageMargins left="0.511811024" right="0.511811024" top="0.78740157499999996" bottom="0.78740157499999996" header="0.31496062000000002" footer="0.31496062000000002"/>
  <pageSetup paperSize="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Orçamento</vt:lpstr>
      <vt:lpstr>Cronograma</vt:lpstr>
      <vt:lpstr>BDI</vt:lpstr>
      <vt:lpstr>BDI!Area_de_impressao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Fernandes da Silva</dc:creator>
  <cp:lastModifiedBy>Usuário</cp:lastModifiedBy>
  <cp:lastPrinted>2022-10-26T19:54:21Z</cp:lastPrinted>
  <dcterms:created xsi:type="dcterms:W3CDTF">2016-06-01T18:44:44Z</dcterms:created>
  <dcterms:modified xsi:type="dcterms:W3CDTF">2022-11-04T15:02:38Z</dcterms:modified>
</cp:coreProperties>
</file>